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klan1\Desktop\"/>
    </mc:Choice>
  </mc:AlternateContent>
  <bookViews>
    <workbookView xWindow="0" yWindow="0" windowWidth="20490" windowHeight="7755" activeTab="1"/>
  </bookViews>
  <sheets>
    <sheet name="Sites" sheetId="1" r:id="rId1"/>
    <sheet name="Monitoring Options" sheetId="2" r:id="rId2"/>
    <sheet name="Printable" sheetId="3" r:id="rId3"/>
  </sheets>
  <calcPr calcId="152511"/>
</workbook>
</file>

<file path=xl/calcChain.xml><?xml version="1.0" encoding="utf-8"?>
<calcChain xmlns="http://schemas.openxmlformats.org/spreadsheetml/2006/main">
  <c r="Q35" i="2" l="1"/>
  <c r="Q7" i="2"/>
  <c r="I38" i="2"/>
  <c r="O22" i="2"/>
  <c r="Q22" i="2" s="1"/>
  <c r="K42" i="2"/>
  <c r="I42" i="2"/>
  <c r="I41" i="2" l="1"/>
  <c r="Q41" i="2"/>
  <c r="I46" i="2"/>
  <c r="I47" i="2"/>
  <c r="I45" i="2"/>
  <c r="I16" i="2"/>
  <c r="K15" i="2"/>
  <c r="P15" i="2" s="1"/>
  <c r="K11" i="2"/>
  <c r="P11" i="2" s="1"/>
  <c r="I32" i="2" l="1"/>
  <c r="K31" i="2"/>
  <c r="P31" i="2" s="1"/>
  <c r="K26" i="2"/>
  <c r="P26" i="2" s="1"/>
  <c r="I27" i="2"/>
  <c r="K36" i="2"/>
  <c r="P36" i="2" s="1"/>
  <c r="I7" i="2"/>
  <c r="I6" i="2"/>
  <c r="I2" i="2"/>
  <c r="I3" i="2"/>
  <c r="K6" i="2"/>
  <c r="P6" i="2" s="1"/>
</calcChain>
</file>

<file path=xl/comments1.xml><?xml version="1.0" encoding="utf-8"?>
<comments xmlns="http://schemas.openxmlformats.org/spreadsheetml/2006/main">
  <authors>
    <author>Jen Price</author>
  </authors>
  <commentList>
    <comment ref="R1" authorId="0" shapeId="0">
      <text>
        <r>
          <rPr>
            <b/>
            <sz val="9"/>
            <color indexed="81"/>
            <rFont val="Tahoma"/>
            <charset val="1"/>
          </rPr>
          <t>Jen Price:</t>
        </r>
        <r>
          <rPr>
            <sz val="9"/>
            <color indexed="81"/>
            <rFont val="Tahoma"/>
            <charset val="1"/>
          </rPr>
          <t xml:space="preserve">
Add following meeting on June 20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During floods and low flows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approx. cost per logger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cost per logger approx.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Suggested minimum is 8 sites within HC floodplain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Assume handheld water quality meter can be provided by DOC, NRC or ecologists carrying out work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Same sites as knowledge gap surveys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Includes upstream, downstream and independent control sites for 5 restoration projects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Depends on how many sites restored
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Assume handheld water quality meter can be provided by DOC, NRC or ecologists carrying out work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cost per logger approx.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Cost per Turbo Turbidity logger including housing, power source, set up
(Quote from Envco, June 2014)</t>
        </r>
      </text>
    </comment>
    <comment ref="F42" authorId="0" shapeId="0">
      <text>
        <r>
          <rPr>
            <b/>
            <sz val="9"/>
            <color indexed="81"/>
            <rFont val="Tahoma"/>
            <charset val="1"/>
          </rPr>
          <t>Jen Price:</t>
        </r>
        <r>
          <rPr>
            <sz val="9"/>
            <color indexed="81"/>
            <rFont val="Tahoma"/>
            <charset val="1"/>
          </rPr>
          <t xml:space="preserve">
Minimum to achieve calibration. </t>
        </r>
      </text>
    </comment>
    <comment ref="K42" authorId="0" shapeId="0">
      <text>
        <r>
          <rPr>
            <b/>
            <sz val="9"/>
            <color indexed="81"/>
            <rFont val="Tahoma"/>
            <charset val="1"/>
          </rPr>
          <t>Jen Price:</t>
        </r>
        <r>
          <rPr>
            <sz val="9"/>
            <color indexed="81"/>
            <rFont val="Tahoma"/>
            <charset val="1"/>
          </rPr>
          <t xml:space="preserve">
Only needs to be done for 1 year.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Minimum of 4 wetlands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Will depend on how many sites surveyed for knowledge gap surveys
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Minimum site number
</t>
        </r>
      </text>
    </comment>
  </commentList>
</comments>
</file>

<file path=xl/comments2.xml><?xml version="1.0" encoding="utf-8"?>
<comments xmlns="http://schemas.openxmlformats.org/spreadsheetml/2006/main">
  <authors>
    <author>Jen Price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Minimum of 8 sites within HSC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Same sites as knowledge gap surveys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Depends on how many sites restored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Minimum of 4 wetlands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Will depend on how many sites surveyed for knowledge gap surveys
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>Jen Price:</t>
        </r>
        <r>
          <rPr>
            <sz val="9"/>
            <color indexed="81"/>
            <rFont val="Tahoma"/>
            <family val="2"/>
          </rPr>
          <t xml:space="preserve">
Minimum site number
</t>
        </r>
      </text>
    </comment>
  </commentList>
</comments>
</file>

<file path=xl/sharedStrings.xml><?xml version="1.0" encoding="utf-8"?>
<sst xmlns="http://schemas.openxmlformats.org/spreadsheetml/2006/main" count="303" uniqueCount="150">
  <si>
    <t>Site</t>
  </si>
  <si>
    <t>Lat</t>
  </si>
  <si>
    <t>Long</t>
  </si>
  <si>
    <t>Kakahi</t>
  </si>
  <si>
    <t>Macroinvertebrates</t>
  </si>
  <si>
    <t>Macrophytes</t>
  </si>
  <si>
    <t>Sediment</t>
  </si>
  <si>
    <t>Possible control site?</t>
  </si>
  <si>
    <t>Dissolved oxygen loggging</t>
  </si>
  <si>
    <t>Waiotu River at Tapuhi</t>
  </si>
  <si>
    <t>Ngaruawahine Stream</t>
  </si>
  <si>
    <t>Notes</t>
  </si>
  <si>
    <t>Waiariki River</t>
  </si>
  <si>
    <t>Otakairangi Stream- Wetland Outflow</t>
  </si>
  <si>
    <t>Otakairangi Stream- Wetland Inflow</t>
  </si>
  <si>
    <t>Nutrients</t>
  </si>
  <si>
    <t>Spot water quality measurements</t>
  </si>
  <si>
    <t>Periphyton</t>
  </si>
  <si>
    <t>Fish- general</t>
  </si>
  <si>
    <t>Mudfish</t>
  </si>
  <si>
    <t>Wairua River GPWLMR</t>
  </si>
  <si>
    <t>Otakairangi GPWLMR</t>
  </si>
  <si>
    <t>Jordan Valley Rd remnants (east of Wairua River GPWLMR)</t>
  </si>
  <si>
    <t>Barnes Rd wetland (NW catchment, not part of PNAP)</t>
  </si>
  <si>
    <t>Wetland bordering SH1 near Barnes Rd</t>
  </si>
  <si>
    <t>Other wetlands bordering Wairua River within floodplain extent</t>
  </si>
  <si>
    <t>Known mudfish location</t>
  </si>
  <si>
    <t>Kaimamaku Stream</t>
  </si>
  <si>
    <t>Mataroa River</t>
  </si>
  <si>
    <t>Te Waiongatahuna Stream (trib of Kirikiritoki Stream)</t>
  </si>
  <si>
    <t>Last monitored</t>
  </si>
  <si>
    <t xml:space="preserve">prev fish monitoring site. </t>
  </si>
  <si>
    <t>Williams et al.</t>
  </si>
  <si>
    <t>near Russell Rd</t>
  </si>
  <si>
    <t>Mangahahuru Stream headwater</t>
  </si>
  <si>
    <t>Mararua Stream</t>
  </si>
  <si>
    <t>Riponui Stream</t>
  </si>
  <si>
    <t>In south of HSC, contains area of high conservation priority</t>
  </si>
  <si>
    <t>Waiariki River Downstream</t>
  </si>
  <si>
    <t>Rowlands Stream</t>
  </si>
  <si>
    <t>Waiariki enters Waiotu downstream of NRC monitoring site.</t>
  </si>
  <si>
    <t>High conservation priority catchment</t>
  </si>
  <si>
    <t>Forsythe Stream</t>
  </si>
  <si>
    <t>Luptons Point Drain</t>
  </si>
  <si>
    <t>NZTM Easting</t>
  </si>
  <si>
    <t>NZTM Northing</t>
  </si>
  <si>
    <t>       </t>
  </si>
  <si>
    <t>DO logger sites- Wairua River</t>
  </si>
  <si>
    <t>Upstream site</t>
  </si>
  <si>
    <t>Site 1</t>
  </si>
  <si>
    <t>Site 2</t>
  </si>
  <si>
    <t>Site 3</t>
  </si>
  <si>
    <t>Site 4</t>
  </si>
  <si>
    <t>Site 5</t>
  </si>
  <si>
    <t>Oxbow sites</t>
  </si>
  <si>
    <t>Mountain Oxbow</t>
  </si>
  <si>
    <t>Hikurangi Repo Oxbow</t>
  </si>
  <si>
    <t>Tanekaha Borrow Cut 2</t>
  </si>
  <si>
    <t>Tanekaha Oxbow</t>
  </si>
  <si>
    <t>Wairua River Wildlife Management Reserve Oxbow</t>
  </si>
  <si>
    <t>  </t>
  </si>
  <si>
    <t>Wairua Canal</t>
  </si>
  <si>
    <t>Partnership priority?</t>
  </si>
  <si>
    <t>Stakeholder priority?</t>
  </si>
  <si>
    <t>Scientific priority?</t>
  </si>
  <si>
    <t>Monitoring type</t>
  </si>
  <si>
    <t>Carried out by</t>
  </si>
  <si>
    <t>Method</t>
  </si>
  <si>
    <t>Bacterial source tracking</t>
  </si>
  <si>
    <t>Number of sites</t>
  </si>
  <si>
    <t>Cost per sample</t>
  </si>
  <si>
    <t>Sample bottles</t>
  </si>
  <si>
    <t>Courier</t>
  </si>
  <si>
    <t>Ecologist</t>
  </si>
  <si>
    <t>Trained volunteer</t>
  </si>
  <si>
    <t>Wetlands</t>
  </si>
  <si>
    <t>DO/ Temperature logger- Zebratech</t>
  </si>
  <si>
    <t>Waratahs, chains, cable ties, batteries</t>
  </si>
  <si>
    <t>Total sample cost per year</t>
  </si>
  <si>
    <t>Frequency (samples per year)</t>
  </si>
  <si>
    <t>Number of people needed for sampling</t>
  </si>
  <si>
    <t>Oxbow lakes</t>
  </si>
  <si>
    <t>Water quality</t>
  </si>
  <si>
    <r>
      <rPr>
        <i/>
        <sz val="11"/>
        <color theme="1"/>
        <rFont val="Calibri"/>
        <family val="2"/>
        <scheme val="minor"/>
      </rPr>
      <t>E. coli</t>
    </r>
    <r>
      <rPr>
        <sz val="11"/>
        <color theme="1"/>
        <rFont val="Calibri"/>
        <family val="2"/>
        <scheme val="minor"/>
      </rPr>
      <t xml:space="preserve"> assays</t>
    </r>
  </si>
  <si>
    <t>Cawthron Institute, Nelson. Contact: Jonathan Banks (jonathan.banks@cawthron.org.nz)</t>
  </si>
  <si>
    <t>Sample bottles (provided by lab), water quailty meter, DO and temperature loggers</t>
  </si>
  <si>
    <t>No additional cost if loggers already purchased</t>
  </si>
  <si>
    <t>Other equipment</t>
  </si>
  <si>
    <t xml:space="preserve">Other equipment costs </t>
  </si>
  <si>
    <t>Key equipment</t>
  </si>
  <si>
    <t>Key equipment cost</t>
  </si>
  <si>
    <t>Water quality samples: Lois Howe, Whangarei District Council (loish@wdc.govt.nz)</t>
  </si>
  <si>
    <t>Ecologist or trained volunteer</t>
  </si>
  <si>
    <t>Streams and rivers-restoration</t>
  </si>
  <si>
    <t>Streams and rivers- general</t>
  </si>
  <si>
    <t>Water quality spot measurements</t>
  </si>
  <si>
    <t>Water quality analysis</t>
  </si>
  <si>
    <t>Sediment cover</t>
  </si>
  <si>
    <t>Total</t>
  </si>
  <si>
    <t>Temperature logging</t>
  </si>
  <si>
    <t>Temperature loggers, e.g. Tidbit</t>
  </si>
  <si>
    <t>Water quality meter</t>
  </si>
  <si>
    <t>Macrophyte/periphyton cover</t>
  </si>
  <si>
    <t>Aquatic habitat</t>
  </si>
  <si>
    <t>Underwater viewer</t>
  </si>
  <si>
    <t>Sample bottles (provided by lab)</t>
  </si>
  <si>
    <t>Net, sample jars, preservative</t>
  </si>
  <si>
    <t>Contact for sample analysis</t>
  </si>
  <si>
    <t>Ecologist/ trained volunteer</t>
  </si>
  <si>
    <t>River Sediment Loads</t>
  </si>
  <si>
    <t>Fauna Surveys</t>
  </si>
  <si>
    <t>Dissolved oxygen logging- Wairua River</t>
  </si>
  <si>
    <t>Costs are indicative estimates only and will change with eqipment needs and labour and analysis costs.</t>
  </si>
  <si>
    <t>Fish surveys</t>
  </si>
  <si>
    <t>Note: If sampling is carried out by an ecologist I have assumed they will have all necessary standard sampling equipment, but that data loggers and associated equipment will need to be purchased.</t>
  </si>
  <si>
    <t>Streams and Rivers- knowledge gaps</t>
  </si>
  <si>
    <t>Clapcott et al. (2011)</t>
  </si>
  <si>
    <t>Joy et al. (2013)</t>
  </si>
  <si>
    <t>Stark et al. (2001)</t>
  </si>
  <si>
    <t>Wetland Condition Index- Clarkson et al. (2004)</t>
  </si>
  <si>
    <t>WETMAK- Denyer and Peters 2014)</t>
  </si>
  <si>
    <t>Continuous dissolved oxygen loggers- see Wilcock et al. (2011)</t>
  </si>
  <si>
    <t>Collier et al. (2006)</t>
  </si>
  <si>
    <t>Collier et al. (2005)</t>
  </si>
  <si>
    <t>Underwater viewer surveys during stream surveys. Hamer et al. (2013)</t>
  </si>
  <si>
    <t>Trapping- Joy et al. (2013); sites as in Williams et al. (2013)</t>
  </si>
  <si>
    <t>Continuous turbidity logging</t>
  </si>
  <si>
    <t>Turbidity sensors</t>
  </si>
  <si>
    <t>Calibration of suspended solids to turbidity</t>
  </si>
  <si>
    <t xml:space="preserve">Water quality sample analysis </t>
  </si>
  <si>
    <t>Labour: Hours per site</t>
  </si>
  <si>
    <t>Labour: Hours for training/ project management</t>
  </si>
  <si>
    <t>Total labour hours per year</t>
  </si>
  <si>
    <t>Total recurring equipment and sample analysis costs (not including labour)</t>
  </si>
  <si>
    <t>Yes</t>
  </si>
  <si>
    <t>Tuna (eels)</t>
  </si>
  <si>
    <t>Yearly</t>
  </si>
  <si>
    <t>Seasonal</t>
  </si>
  <si>
    <t>Software, base station</t>
  </si>
  <si>
    <t>Dissolved oxygen and temperature logging</t>
  </si>
  <si>
    <r>
      <t xml:space="preserve">Nitrogen, phosphorus, turbidity, clarity, pH, </t>
    </r>
    <r>
      <rPr>
        <i/>
        <sz val="10"/>
        <color theme="1"/>
        <rFont val="Arial"/>
        <family val="2"/>
      </rPr>
      <t>E. coli</t>
    </r>
    <r>
      <rPr>
        <sz val="10"/>
        <color theme="1"/>
        <rFont val="Arial"/>
        <family val="2"/>
      </rPr>
      <t>, conductivity</t>
    </r>
  </si>
  <si>
    <t>Aquatic plant cover and species</t>
  </si>
  <si>
    <t>Total startup costs for equipment purchase</t>
  </si>
  <si>
    <t>Kakahi (freshwater mussels)</t>
  </si>
  <si>
    <t>Trapping-all wetlands within HC floodplain. Ling et al. (2009)</t>
  </si>
  <si>
    <t>Wetland sites for mudfish monitoring</t>
  </si>
  <si>
    <t>Upper catchment stream sites</t>
  </si>
  <si>
    <t>Stream sites within HC floodplain</t>
  </si>
  <si>
    <t>Eels</t>
  </si>
  <si>
    <t>Tuna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</si>
</sst>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2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Fill="1"/>
    <xf numFmtId="0" fontId="0" fillId="0" borderId="0" xfId="0" applyFont="1" applyFill="1"/>
    <xf numFmtId="0" fontId="2" fillId="0" borderId="2" xfId="0" applyFont="1" applyBorder="1"/>
    <xf numFmtId="0" fontId="0" fillId="0" borderId="2" xfId="0" applyBorder="1"/>
    <xf numFmtId="0" fontId="2" fillId="2" borderId="2" xfId="0" applyFont="1" applyFill="1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3" xfId="0" applyFill="1" applyBorder="1"/>
    <xf numFmtId="0" fontId="0" fillId="0" borderId="8" xfId="0" applyFill="1" applyBorder="1"/>
    <xf numFmtId="0" fontId="0" fillId="0" borderId="8" xfId="0" applyBorder="1"/>
    <xf numFmtId="0" fontId="0" fillId="0" borderId="3" xfId="0" applyBorder="1"/>
    <xf numFmtId="0" fontId="0" fillId="0" borderId="9" xfId="0" applyBorder="1" applyAlignment="1">
      <alignment wrapText="1"/>
    </xf>
    <xf numFmtId="0" fontId="0" fillId="5" borderId="9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7" borderId="10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3" xfId="0" applyBorder="1"/>
    <xf numFmtId="0" fontId="0" fillId="0" borderId="0" xfId="0" applyFont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2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1" xfId="0" applyFont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9" xfId="0" applyFill="1" applyBorder="1" applyAlignment="1">
      <alignment wrapText="1"/>
    </xf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2" xfId="0" applyFill="1" applyBorder="1" applyAlignment="1">
      <alignment wrapText="1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H25" sqref="H25"/>
    </sheetView>
  </sheetViews>
  <sheetFormatPr defaultRowHeight="15" x14ac:dyDescent="0.25"/>
  <cols>
    <col min="1" max="1" width="28.28515625" customWidth="1"/>
    <col min="2" max="2" width="10.85546875" bestFit="1" customWidth="1"/>
    <col min="3" max="5" width="12.28515625" customWidth="1"/>
    <col min="16" max="16" width="15.710937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45</v>
      </c>
      <c r="E1" t="s">
        <v>44</v>
      </c>
      <c r="F1" t="s">
        <v>4</v>
      </c>
      <c r="G1" t="s">
        <v>3</v>
      </c>
      <c r="H1" t="s">
        <v>18</v>
      </c>
      <c r="I1" t="s">
        <v>19</v>
      </c>
      <c r="J1" t="s">
        <v>148</v>
      </c>
      <c r="K1" t="s">
        <v>5</v>
      </c>
      <c r="L1" t="s">
        <v>17</v>
      </c>
      <c r="M1" t="s">
        <v>6</v>
      </c>
      <c r="N1" t="s">
        <v>8</v>
      </c>
      <c r="O1" t="s">
        <v>15</v>
      </c>
      <c r="P1" t="s">
        <v>16</v>
      </c>
      <c r="Q1" t="s">
        <v>7</v>
      </c>
      <c r="R1" t="s">
        <v>11</v>
      </c>
      <c r="S1" t="s">
        <v>30</v>
      </c>
    </row>
    <row r="2" spans="1:19" x14ac:dyDescent="0.25">
      <c r="A2" s="6" t="s">
        <v>146</v>
      </c>
    </row>
    <row r="3" spans="1:19" x14ac:dyDescent="0.25">
      <c r="A3" t="s">
        <v>9</v>
      </c>
      <c r="B3">
        <v>-35.465733</v>
      </c>
      <c r="C3">
        <v>174.20757599999999</v>
      </c>
      <c r="D3" s="5">
        <v>6074636.9299999997</v>
      </c>
      <c r="E3" s="5">
        <v>1709567.9779999999</v>
      </c>
      <c r="F3">
        <v>1</v>
      </c>
      <c r="G3">
        <v>1</v>
      </c>
      <c r="H3">
        <v>1</v>
      </c>
      <c r="K3">
        <v>1</v>
      </c>
      <c r="L3">
        <v>1</v>
      </c>
      <c r="M3">
        <v>1</v>
      </c>
      <c r="O3">
        <v>1</v>
      </c>
      <c r="P3">
        <v>1</v>
      </c>
    </row>
    <row r="4" spans="1:19" x14ac:dyDescent="0.25">
      <c r="A4" t="s">
        <v>10</v>
      </c>
      <c r="B4" s="1">
        <v>-35.487589</v>
      </c>
      <c r="C4">
        <v>174.166326</v>
      </c>
      <c r="D4" s="5">
        <v>6072257.8219999997</v>
      </c>
      <c r="E4" s="5">
        <v>1705796.392</v>
      </c>
      <c r="F4">
        <v>1</v>
      </c>
      <c r="G4">
        <v>1</v>
      </c>
      <c r="H4">
        <v>1</v>
      </c>
      <c r="K4">
        <v>1</v>
      </c>
      <c r="L4">
        <v>1</v>
      </c>
      <c r="M4">
        <v>1</v>
      </c>
      <c r="O4">
        <v>1</v>
      </c>
      <c r="P4">
        <v>1</v>
      </c>
    </row>
    <row r="5" spans="1:19" x14ac:dyDescent="0.25">
      <c r="A5" s="2" t="s">
        <v>27</v>
      </c>
      <c r="B5" s="1">
        <v>-35.494101000000001</v>
      </c>
      <c r="C5">
        <v>174.290693</v>
      </c>
      <c r="D5" s="5">
        <v>6071395.0970000001</v>
      </c>
      <c r="E5" s="5">
        <v>1717068.7609999999</v>
      </c>
      <c r="F5">
        <v>1</v>
      </c>
      <c r="G5">
        <v>1</v>
      </c>
      <c r="H5">
        <v>1</v>
      </c>
      <c r="K5">
        <v>1</v>
      </c>
      <c r="L5">
        <v>1</v>
      </c>
      <c r="M5">
        <v>1</v>
      </c>
      <c r="O5">
        <v>1</v>
      </c>
      <c r="P5">
        <v>1</v>
      </c>
      <c r="R5" t="s">
        <v>33</v>
      </c>
    </row>
    <row r="6" spans="1:19" x14ac:dyDescent="0.25">
      <c r="A6" t="s">
        <v>28</v>
      </c>
      <c r="B6" s="1">
        <v>-35.506743999999998</v>
      </c>
      <c r="C6">
        <v>174.360375</v>
      </c>
      <c r="D6" s="5">
        <v>6069907.8710000003</v>
      </c>
      <c r="E6" s="5">
        <v>1723370.1170000001</v>
      </c>
      <c r="F6">
        <v>1</v>
      </c>
      <c r="G6">
        <v>1</v>
      </c>
      <c r="H6">
        <v>1</v>
      </c>
      <c r="K6">
        <v>1</v>
      </c>
      <c r="L6">
        <v>1</v>
      </c>
      <c r="M6">
        <v>1</v>
      </c>
      <c r="O6">
        <v>1</v>
      </c>
      <c r="P6">
        <v>1</v>
      </c>
    </row>
    <row r="7" spans="1:19" x14ac:dyDescent="0.25">
      <c r="A7" t="s">
        <v>29</v>
      </c>
      <c r="B7" s="1">
        <v>-35.570656</v>
      </c>
      <c r="C7">
        <v>174.321337</v>
      </c>
      <c r="D7" s="5">
        <v>6062867.1560000004</v>
      </c>
      <c r="E7" s="5">
        <v>1719734.577</v>
      </c>
      <c r="F7">
        <v>1</v>
      </c>
      <c r="G7">
        <v>1</v>
      </c>
      <c r="K7">
        <v>1</v>
      </c>
      <c r="L7">
        <v>1</v>
      </c>
      <c r="M7">
        <v>1</v>
      </c>
      <c r="O7">
        <v>1</v>
      </c>
      <c r="P7">
        <v>1</v>
      </c>
      <c r="R7" t="s">
        <v>31</v>
      </c>
      <c r="S7" t="s">
        <v>32</v>
      </c>
    </row>
    <row r="8" spans="1:19" x14ac:dyDescent="0.25">
      <c r="A8" t="s">
        <v>34</v>
      </c>
      <c r="B8" s="1">
        <v>-35.615347</v>
      </c>
      <c r="C8">
        <v>174.34856500000001</v>
      </c>
      <c r="D8" s="5">
        <v>6057876.7120000003</v>
      </c>
      <c r="E8" s="5">
        <v>1722134.1040000001</v>
      </c>
      <c r="F8">
        <v>1</v>
      </c>
      <c r="G8">
        <v>1</v>
      </c>
      <c r="H8">
        <v>1</v>
      </c>
      <c r="K8">
        <v>1</v>
      </c>
      <c r="L8">
        <v>1</v>
      </c>
      <c r="M8">
        <v>1</v>
      </c>
      <c r="O8">
        <v>1</v>
      </c>
      <c r="P8">
        <v>1</v>
      </c>
      <c r="Q8">
        <v>1</v>
      </c>
    </row>
    <row r="9" spans="1:19" x14ac:dyDescent="0.25">
      <c r="A9" t="s">
        <v>12</v>
      </c>
      <c r="B9" s="1">
        <v>-35.465533999999998</v>
      </c>
      <c r="C9">
        <v>174.26992899999999</v>
      </c>
      <c r="D9" s="5">
        <v>6074588.017</v>
      </c>
      <c r="E9" s="5">
        <v>1715226.085</v>
      </c>
      <c r="F9">
        <v>1</v>
      </c>
      <c r="G9">
        <v>1</v>
      </c>
      <c r="H9">
        <v>1</v>
      </c>
      <c r="K9">
        <v>1</v>
      </c>
      <c r="L9">
        <v>1</v>
      </c>
      <c r="M9">
        <v>1</v>
      </c>
      <c r="O9">
        <v>1</v>
      </c>
      <c r="P9">
        <v>1</v>
      </c>
      <c r="Q9">
        <v>1</v>
      </c>
    </row>
    <row r="10" spans="1:19" x14ac:dyDescent="0.25">
      <c r="B10" s="1"/>
      <c r="D10" s="4"/>
      <c r="E10" s="4"/>
    </row>
    <row r="11" spans="1:19" x14ac:dyDescent="0.25">
      <c r="A11" s="6" t="s">
        <v>145</v>
      </c>
      <c r="B11" s="1"/>
      <c r="D11" s="4"/>
      <c r="E11" s="4"/>
    </row>
    <row r="12" spans="1:19" x14ac:dyDescent="0.25">
      <c r="A12" t="s">
        <v>20</v>
      </c>
      <c r="I12">
        <v>1</v>
      </c>
      <c r="R12" t="s">
        <v>26</v>
      </c>
    </row>
    <row r="13" spans="1:19" x14ac:dyDescent="0.25">
      <c r="A13" t="s">
        <v>21</v>
      </c>
      <c r="I13">
        <v>1</v>
      </c>
      <c r="R13" t="s">
        <v>26</v>
      </c>
    </row>
    <row r="14" spans="1:19" x14ac:dyDescent="0.25">
      <c r="A14" t="s">
        <v>22</v>
      </c>
      <c r="I14">
        <v>1</v>
      </c>
      <c r="R14" t="s">
        <v>26</v>
      </c>
    </row>
    <row r="15" spans="1:19" x14ac:dyDescent="0.25">
      <c r="A15" t="s">
        <v>23</v>
      </c>
      <c r="I15">
        <v>1</v>
      </c>
      <c r="R15" t="s">
        <v>26</v>
      </c>
    </row>
    <row r="16" spans="1:19" x14ac:dyDescent="0.25">
      <c r="A16" t="s">
        <v>24</v>
      </c>
      <c r="I16">
        <v>1</v>
      </c>
      <c r="R16" t="s">
        <v>26</v>
      </c>
    </row>
    <row r="17" spans="1:18" x14ac:dyDescent="0.25">
      <c r="A17" t="s">
        <v>25</v>
      </c>
      <c r="I17">
        <v>1</v>
      </c>
      <c r="R17" t="s">
        <v>26</v>
      </c>
    </row>
    <row r="19" spans="1:18" x14ac:dyDescent="0.25">
      <c r="A19" s="6" t="s">
        <v>147</v>
      </c>
    </row>
    <row r="20" spans="1:18" x14ac:dyDescent="0.25">
      <c r="A20" t="s">
        <v>35</v>
      </c>
      <c r="B20">
        <v>-35.631453</v>
      </c>
      <c r="C20">
        <v>174.23639900000001</v>
      </c>
      <c r="D20" s="5">
        <v>6056223.7750000004</v>
      </c>
      <c r="E20" s="5">
        <v>1711952.689</v>
      </c>
      <c r="F20">
        <v>1</v>
      </c>
      <c r="G20">
        <v>1</v>
      </c>
      <c r="H20">
        <v>1</v>
      </c>
      <c r="K20">
        <v>1</v>
      </c>
      <c r="L20">
        <v>1</v>
      </c>
      <c r="M20">
        <v>1</v>
      </c>
      <c r="O20">
        <v>1</v>
      </c>
      <c r="P20">
        <v>1</v>
      </c>
      <c r="R20" t="s">
        <v>37</v>
      </c>
    </row>
    <row r="21" spans="1:18" x14ac:dyDescent="0.25">
      <c r="A21" t="s">
        <v>36</v>
      </c>
      <c r="B21">
        <v>-35.595312999999997</v>
      </c>
      <c r="C21">
        <v>174.19414</v>
      </c>
      <c r="D21" s="5">
        <v>6060279.5439999998</v>
      </c>
      <c r="E21" s="5">
        <v>1708174.72</v>
      </c>
      <c r="F21">
        <v>1</v>
      </c>
      <c r="G21">
        <v>1</v>
      </c>
      <c r="H21">
        <v>1</v>
      </c>
      <c r="K21">
        <v>1</v>
      </c>
      <c r="L21">
        <v>1</v>
      </c>
      <c r="M21">
        <v>1</v>
      </c>
      <c r="O21">
        <v>1</v>
      </c>
      <c r="P21">
        <v>1</v>
      </c>
    </row>
    <row r="22" spans="1:18" x14ac:dyDescent="0.25">
      <c r="A22" t="s">
        <v>38</v>
      </c>
      <c r="B22">
        <v>-35.538404</v>
      </c>
      <c r="C22">
        <v>174.23744500000001</v>
      </c>
      <c r="D22" s="5">
        <v>6066543.1469999999</v>
      </c>
      <c r="E22" s="5">
        <v>1712177.1329999999</v>
      </c>
      <c r="F22">
        <v>1</v>
      </c>
      <c r="G22">
        <v>1</v>
      </c>
      <c r="H22">
        <v>1</v>
      </c>
      <c r="K22">
        <v>1</v>
      </c>
      <c r="L22">
        <v>1</v>
      </c>
      <c r="M22">
        <v>1</v>
      </c>
      <c r="O22">
        <v>1</v>
      </c>
      <c r="P22">
        <v>1</v>
      </c>
      <c r="R22" t="s">
        <v>40</v>
      </c>
    </row>
    <row r="23" spans="1:18" x14ac:dyDescent="0.25">
      <c r="A23" t="s">
        <v>39</v>
      </c>
      <c r="B23">
        <v>-35.610742000000002</v>
      </c>
      <c r="C23">
        <v>174.17305400000001</v>
      </c>
      <c r="D23" s="5">
        <v>6058591.2110000001</v>
      </c>
      <c r="E23" s="5">
        <v>1706244.094</v>
      </c>
      <c r="F23">
        <v>1</v>
      </c>
      <c r="G23">
        <v>1</v>
      </c>
      <c r="H23">
        <v>1</v>
      </c>
      <c r="K23">
        <v>1</v>
      </c>
      <c r="L23">
        <v>1</v>
      </c>
      <c r="M23">
        <v>1</v>
      </c>
      <c r="O23">
        <v>1</v>
      </c>
      <c r="P23">
        <v>1</v>
      </c>
      <c r="R23" t="s">
        <v>41</v>
      </c>
    </row>
    <row r="24" spans="1:18" x14ac:dyDescent="0.25">
      <c r="A24" t="s">
        <v>42</v>
      </c>
      <c r="B24">
        <v>-35.562221000000001</v>
      </c>
      <c r="C24">
        <v>174.21839299999999</v>
      </c>
      <c r="D24" s="5">
        <v>6063923.0149999997</v>
      </c>
      <c r="E24" s="5">
        <v>1710417.2749999999</v>
      </c>
      <c r="F24">
        <v>1</v>
      </c>
      <c r="G24">
        <v>1</v>
      </c>
      <c r="H24">
        <v>1</v>
      </c>
      <c r="K24">
        <v>1</v>
      </c>
      <c r="L24">
        <v>1</v>
      </c>
      <c r="M24">
        <v>1</v>
      </c>
      <c r="O24">
        <v>1</v>
      </c>
      <c r="P24">
        <v>1</v>
      </c>
    </row>
    <row r="25" spans="1:18" x14ac:dyDescent="0.25">
      <c r="A25" t="s">
        <v>43</v>
      </c>
      <c r="B25">
        <v>-35.593679000000002</v>
      </c>
      <c r="C25">
        <v>174.25270399999999</v>
      </c>
      <c r="D25" s="5">
        <v>6060394.8310000002</v>
      </c>
      <c r="E25" s="5">
        <v>1713482.4890000001</v>
      </c>
      <c r="F25">
        <v>1</v>
      </c>
      <c r="G25">
        <v>1</v>
      </c>
      <c r="H25">
        <v>1</v>
      </c>
      <c r="K25">
        <v>1</v>
      </c>
      <c r="L25">
        <v>1</v>
      </c>
      <c r="M25">
        <v>1</v>
      </c>
      <c r="O25">
        <v>1</v>
      </c>
      <c r="P25">
        <v>1</v>
      </c>
    </row>
    <row r="26" spans="1:18" x14ac:dyDescent="0.25">
      <c r="A26" t="s">
        <v>13</v>
      </c>
      <c r="B26">
        <v>-35.603642999999998</v>
      </c>
      <c r="C26">
        <v>174.18739099999999</v>
      </c>
      <c r="D26" s="5">
        <v>6059363.0199999996</v>
      </c>
      <c r="E26" s="5">
        <v>1707552.166</v>
      </c>
      <c r="F26">
        <v>1</v>
      </c>
      <c r="G26">
        <v>1</v>
      </c>
      <c r="H26">
        <v>1</v>
      </c>
      <c r="K26">
        <v>1</v>
      </c>
      <c r="L26">
        <v>1</v>
      </c>
      <c r="M26">
        <v>1</v>
      </c>
      <c r="O26">
        <v>1</v>
      </c>
      <c r="P26">
        <v>1</v>
      </c>
    </row>
    <row r="27" spans="1:18" x14ac:dyDescent="0.25">
      <c r="A27" t="s">
        <v>14</v>
      </c>
      <c r="B27" s="1">
        <v>-35.591447000000002</v>
      </c>
      <c r="C27">
        <v>174.16542799999999</v>
      </c>
      <c r="D27" s="5">
        <v>6060739.5190000003</v>
      </c>
      <c r="E27" s="5">
        <v>1705578.7169999999</v>
      </c>
      <c r="F27">
        <v>1</v>
      </c>
      <c r="G27">
        <v>1</v>
      </c>
      <c r="H27">
        <v>1</v>
      </c>
      <c r="K27">
        <v>1</v>
      </c>
      <c r="L27">
        <v>1</v>
      </c>
      <c r="M27">
        <v>1</v>
      </c>
      <c r="O27">
        <v>1</v>
      </c>
      <c r="P27">
        <v>1</v>
      </c>
    </row>
    <row r="29" spans="1:18" x14ac:dyDescent="0.25">
      <c r="A29" s="6" t="s">
        <v>47</v>
      </c>
    </row>
    <row r="30" spans="1:18" x14ac:dyDescent="0.25">
      <c r="A30" t="s">
        <v>48</v>
      </c>
      <c r="B30" s="1">
        <v>-35.556024000000001</v>
      </c>
      <c r="C30">
        <v>174.23025799999999</v>
      </c>
      <c r="D30" s="4">
        <v>6064596.9890000001</v>
      </c>
      <c r="E30" s="4">
        <v>1711501.183</v>
      </c>
      <c r="N30">
        <v>1</v>
      </c>
    </row>
    <row r="31" spans="1:18" x14ac:dyDescent="0.25">
      <c r="A31" t="s">
        <v>49</v>
      </c>
      <c r="B31">
        <v>-35.571415999999999</v>
      </c>
      <c r="C31">
        <v>174.23238499999999</v>
      </c>
      <c r="D31" s="4">
        <v>6062887.3760000002</v>
      </c>
      <c r="E31" s="4">
        <v>1711672.6070000001</v>
      </c>
      <c r="N31">
        <v>1</v>
      </c>
    </row>
    <row r="32" spans="1:18" x14ac:dyDescent="0.25">
      <c r="A32" t="s">
        <v>50</v>
      </c>
      <c r="B32">
        <v>-35.592979999999997</v>
      </c>
      <c r="C32">
        <v>174.24883199999999</v>
      </c>
      <c r="D32" s="4">
        <v>6060476.8190000001</v>
      </c>
      <c r="E32" s="4">
        <v>1713132.69</v>
      </c>
      <c r="N32">
        <v>1</v>
      </c>
    </row>
    <row r="33" spans="1:16" x14ac:dyDescent="0.25">
      <c r="A33" t="s">
        <v>51</v>
      </c>
      <c r="B33">
        <v>-35.601438000000002</v>
      </c>
      <c r="C33" s="3">
        <v>174.23721800000001</v>
      </c>
      <c r="D33" s="4">
        <v>6059551.983</v>
      </c>
      <c r="E33" s="4">
        <v>1712068.7220000001</v>
      </c>
      <c r="F33" s="3"/>
      <c r="G33" s="3"/>
      <c r="N33">
        <v>1</v>
      </c>
    </row>
    <row r="34" spans="1:16" x14ac:dyDescent="0.25">
      <c r="A34" t="s">
        <v>52</v>
      </c>
      <c r="B34">
        <v>-35.619869000000001</v>
      </c>
      <c r="C34" s="4">
        <v>174.23012</v>
      </c>
      <c r="D34" s="4">
        <v>6057515.7560000001</v>
      </c>
      <c r="E34" s="4">
        <v>1711400.1839999999</v>
      </c>
      <c r="F34" s="4"/>
      <c r="G34" s="4"/>
      <c r="H34" s="4"/>
      <c r="N34">
        <v>1</v>
      </c>
    </row>
    <row r="35" spans="1:16" x14ac:dyDescent="0.25">
      <c r="A35" t="s">
        <v>53</v>
      </c>
      <c r="B35">
        <v>-35.632064</v>
      </c>
      <c r="C35" s="4">
        <v>174.20026200000001</v>
      </c>
      <c r="D35" s="4">
        <v>6056196.5470000003</v>
      </c>
      <c r="E35" s="4">
        <v>1708679.594</v>
      </c>
      <c r="F35" s="4"/>
      <c r="G35" s="4"/>
      <c r="H35" s="4"/>
      <c r="N35">
        <v>1</v>
      </c>
    </row>
    <row r="36" spans="1:16" x14ac:dyDescent="0.25">
      <c r="C36" s="4"/>
      <c r="D36" s="4"/>
      <c r="E36" s="4"/>
      <c r="F36" s="4"/>
      <c r="G36" s="4"/>
      <c r="H36" s="4"/>
    </row>
    <row r="37" spans="1:16" x14ac:dyDescent="0.25">
      <c r="A37" s="6" t="s">
        <v>54</v>
      </c>
      <c r="G37" s="4"/>
      <c r="H37" s="4"/>
    </row>
    <row r="38" spans="1:16" x14ac:dyDescent="0.25">
      <c r="A38" t="s">
        <v>55</v>
      </c>
      <c r="B38">
        <v>-35.599482000000002</v>
      </c>
      <c r="C38">
        <v>174.24759</v>
      </c>
      <c r="D38">
        <v>6059757.0719999997</v>
      </c>
      <c r="E38">
        <v>1713011.0290000001</v>
      </c>
      <c r="F38" t="s">
        <v>60</v>
      </c>
      <c r="G38" s="4"/>
      <c r="H38" s="4"/>
      <c r="I38" s="4"/>
      <c r="K38">
        <v>1</v>
      </c>
      <c r="N38">
        <v>1</v>
      </c>
      <c r="O38">
        <v>1</v>
      </c>
      <c r="P38">
        <v>1</v>
      </c>
    </row>
    <row r="39" spans="1:16" x14ac:dyDescent="0.25">
      <c r="A39" t="s">
        <v>56</v>
      </c>
      <c r="B39">
        <v>-35.611933999999998</v>
      </c>
      <c r="C39">
        <v>174.22941</v>
      </c>
      <c r="D39">
        <v>6058396.6770000001</v>
      </c>
      <c r="E39">
        <v>1711346.882</v>
      </c>
      <c r="F39" t="s">
        <v>46</v>
      </c>
      <c r="G39" s="4"/>
      <c r="H39" s="4"/>
      <c r="I39" s="4"/>
      <c r="K39">
        <v>1</v>
      </c>
      <c r="N39">
        <v>1</v>
      </c>
      <c r="O39">
        <v>1</v>
      </c>
      <c r="P39">
        <v>1</v>
      </c>
    </row>
    <row r="40" spans="1:16" x14ac:dyDescent="0.25">
      <c r="A40" t="s">
        <v>57</v>
      </c>
      <c r="B40">
        <v>-35.596024999999997</v>
      </c>
      <c r="C40">
        <v>174.24956800000001</v>
      </c>
      <c r="D40">
        <v>6060138.2350000003</v>
      </c>
      <c r="E40">
        <v>1713195.081</v>
      </c>
      <c r="F40" t="s">
        <v>46</v>
      </c>
      <c r="G40" s="4"/>
      <c r="H40" s="4"/>
      <c r="I40" s="4"/>
      <c r="K40">
        <v>1</v>
      </c>
      <c r="N40">
        <v>1</v>
      </c>
      <c r="O40">
        <v>1</v>
      </c>
      <c r="P40">
        <v>1</v>
      </c>
    </row>
    <row r="41" spans="1:16" x14ac:dyDescent="0.25">
      <c r="A41" t="s">
        <v>58</v>
      </c>
      <c r="B41">
        <v>-35.593682999999999</v>
      </c>
      <c r="C41">
        <v>174.247129</v>
      </c>
      <c r="D41">
        <v>6060400.8020000001</v>
      </c>
      <c r="E41">
        <v>1712977.4180000001</v>
      </c>
      <c r="F41" t="s">
        <v>46</v>
      </c>
      <c r="G41" s="4"/>
      <c r="H41" s="4"/>
      <c r="I41" s="4"/>
      <c r="K41">
        <v>1</v>
      </c>
      <c r="N41">
        <v>1</v>
      </c>
      <c r="O41">
        <v>1</v>
      </c>
      <c r="P41">
        <v>1</v>
      </c>
    </row>
    <row r="42" spans="1:16" x14ac:dyDescent="0.25">
      <c r="A42" t="s">
        <v>59</v>
      </c>
      <c r="B42">
        <v>-35.616320999999999</v>
      </c>
      <c r="C42">
        <v>174.225371</v>
      </c>
      <c r="D42">
        <v>6057914.6540000001</v>
      </c>
      <c r="E42">
        <v>1710974.9939999999</v>
      </c>
      <c r="F42" t="s">
        <v>46</v>
      </c>
      <c r="G42" s="4"/>
      <c r="H42" s="4"/>
      <c r="I42" s="4"/>
      <c r="K42">
        <v>1</v>
      </c>
      <c r="N42">
        <v>1</v>
      </c>
      <c r="O42">
        <v>1</v>
      </c>
      <c r="P42">
        <v>1</v>
      </c>
    </row>
    <row r="43" spans="1:16" x14ac:dyDescent="0.25">
      <c r="D43" s="4"/>
      <c r="E43" s="4"/>
      <c r="F43" s="4"/>
      <c r="G43" s="4"/>
      <c r="H43" s="4"/>
    </row>
    <row r="44" spans="1:16" x14ac:dyDescent="0.25">
      <c r="A44" s="6" t="s">
        <v>149</v>
      </c>
      <c r="E44" s="4"/>
    </row>
    <row r="45" spans="1:16" x14ac:dyDescent="0.25">
      <c r="A45" s="7" t="s">
        <v>61</v>
      </c>
      <c r="D45">
        <v>6043875</v>
      </c>
      <c r="E45">
        <v>1698044</v>
      </c>
      <c r="J45">
        <v>1</v>
      </c>
    </row>
    <row r="46" spans="1:16" x14ac:dyDescent="0.25">
      <c r="A46" t="s">
        <v>55</v>
      </c>
      <c r="D46">
        <v>6059757</v>
      </c>
      <c r="E46">
        <v>1713011</v>
      </c>
      <c r="J46">
        <v>1</v>
      </c>
    </row>
    <row r="47" spans="1:16" x14ac:dyDescent="0.25">
      <c r="A47" t="s">
        <v>56</v>
      </c>
      <c r="D47">
        <v>6058397</v>
      </c>
      <c r="E47">
        <v>1711347</v>
      </c>
      <c r="J47">
        <v>1</v>
      </c>
    </row>
    <row r="48" spans="1:16" x14ac:dyDescent="0.25">
      <c r="A48" t="s">
        <v>57</v>
      </c>
      <c r="D48">
        <v>6060138</v>
      </c>
      <c r="E48">
        <v>1713195</v>
      </c>
      <c r="J48">
        <v>1</v>
      </c>
    </row>
    <row r="49" spans="1:10" x14ac:dyDescent="0.25">
      <c r="A49" t="s">
        <v>58</v>
      </c>
      <c r="D49">
        <v>6060401</v>
      </c>
      <c r="E49">
        <v>1712977</v>
      </c>
      <c r="J49">
        <v>1</v>
      </c>
    </row>
    <row r="50" spans="1:10" x14ac:dyDescent="0.25">
      <c r="A50" t="s">
        <v>59</v>
      </c>
      <c r="D50">
        <v>6057915</v>
      </c>
      <c r="E50">
        <v>1710975</v>
      </c>
      <c r="J50">
        <v>1</v>
      </c>
    </row>
    <row r="51" spans="1:10" x14ac:dyDescent="0.25">
      <c r="A51" t="s">
        <v>10</v>
      </c>
      <c r="D51">
        <v>6072258</v>
      </c>
      <c r="E51">
        <v>1705796</v>
      </c>
      <c r="J51">
        <v>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6" sqref="E16"/>
    </sheetView>
  </sheetViews>
  <sheetFormatPr defaultRowHeight="15" x14ac:dyDescent="0.25"/>
  <cols>
    <col min="1" max="1" width="31.5703125" customWidth="1"/>
    <col min="2" max="2" width="27.28515625" style="20" customWidth="1"/>
    <col min="3" max="3" width="23.5703125" style="22" customWidth="1"/>
    <col min="4" max="4" width="12.85546875" style="28" customWidth="1"/>
    <col min="5" max="5" width="13.7109375" style="22" customWidth="1"/>
    <col min="6" max="6" width="13.28515625" style="28" customWidth="1"/>
    <col min="7" max="7" width="13.28515625" style="22" customWidth="1"/>
    <col min="8" max="8" width="17.7109375" style="28" customWidth="1"/>
    <col min="9" max="9" width="18.85546875" style="22" bestFit="1" customWidth="1"/>
    <col min="10" max="10" width="14.140625" style="28" bestFit="1" customWidth="1"/>
    <col min="11" max="11" width="14.140625" style="22" customWidth="1"/>
    <col min="12" max="12" width="14.5703125" style="28" customWidth="1"/>
    <col min="13" max="13" width="16.42578125" style="22" customWidth="1"/>
    <col min="14" max="14" width="10.85546875" style="28" customWidth="1"/>
    <col min="15" max="15" width="13.85546875" style="22" bestFit="1" customWidth="1"/>
    <col min="16" max="16" width="21" style="28" customWidth="1"/>
    <col min="17" max="17" width="13.85546875" style="22" customWidth="1"/>
    <col min="18" max="18" width="17.7109375" style="28" bestFit="1" customWidth="1"/>
    <col min="19" max="19" width="18.140625" style="22" bestFit="1" customWidth="1"/>
    <col min="20" max="20" width="15.7109375" style="28" bestFit="1" customWidth="1"/>
    <col min="21" max="21" width="16.5703125" style="25" customWidth="1"/>
  </cols>
  <sheetData>
    <row r="1" spans="1:21" s="37" customFormat="1" ht="60" x14ac:dyDescent="0.25">
      <c r="A1" s="30" t="s">
        <v>65</v>
      </c>
      <c r="B1" s="9" t="s">
        <v>67</v>
      </c>
      <c r="C1" s="31" t="s">
        <v>66</v>
      </c>
      <c r="D1" s="10" t="s">
        <v>69</v>
      </c>
      <c r="E1" s="32" t="s">
        <v>80</v>
      </c>
      <c r="F1" s="10" t="s">
        <v>79</v>
      </c>
      <c r="G1" s="38" t="s">
        <v>130</v>
      </c>
      <c r="H1" s="39" t="s">
        <v>131</v>
      </c>
      <c r="I1" s="38" t="s">
        <v>132</v>
      </c>
      <c r="J1" s="11" t="s">
        <v>70</v>
      </c>
      <c r="K1" s="33" t="s">
        <v>78</v>
      </c>
      <c r="L1" s="11" t="s">
        <v>89</v>
      </c>
      <c r="M1" s="33" t="s">
        <v>90</v>
      </c>
      <c r="N1" s="11" t="s">
        <v>87</v>
      </c>
      <c r="O1" s="33" t="s">
        <v>88</v>
      </c>
      <c r="P1" s="12" t="s">
        <v>133</v>
      </c>
      <c r="Q1" s="34" t="s">
        <v>142</v>
      </c>
      <c r="R1" s="13" t="s">
        <v>62</v>
      </c>
      <c r="S1" s="35" t="s">
        <v>63</v>
      </c>
      <c r="T1" s="13" t="s">
        <v>64</v>
      </c>
      <c r="U1" s="36" t="s">
        <v>107</v>
      </c>
    </row>
    <row r="2" spans="1:21" s="17" customFormat="1" x14ac:dyDescent="0.25">
      <c r="A2" s="16" t="s">
        <v>75</v>
      </c>
      <c r="B2" s="19" t="s">
        <v>119</v>
      </c>
      <c r="C2" s="17" t="s">
        <v>73</v>
      </c>
      <c r="D2" s="26">
        <v>12</v>
      </c>
      <c r="E2" s="17">
        <v>2</v>
      </c>
      <c r="F2" s="29">
        <v>0.5</v>
      </c>
      <c r="G2" s="17">
        <v>8</v>
      </c>
      <c r="H2" s="26">
        <v>4</v>
      </c>
      <c r="I2" s="17">
        <f>(D2*G2*E2+H2)*F2</f>
        <v>98</v>
      </c>
      <c r="J2" s="29"/>
      <c r="L2" s="29"/>
      <c r="N2" s="29"/>
      <c r="P2" s="29"/>
      <c r="R2" s="29"/>
      <c r="T2" s="29" t="s">
        <v>134</v>
      </c>
      <c r="U2" s="24"/>
    </row>
    <row r="3" spans="1:21" x14ac:dyDescent="0.25">
      <c r="B3" s="20" t="s">
        <v>120</v>
      </c>
      <c r="C3" s="22" t="s">
        <v>74</v>
      </c>
      <c r="D3" s="27">
        <v>4</v>
      </c>
      <c r="E3" s="22">
        <v>1</v>
      </c>
      <c r="F3" s="28">
        <v>0.5</v>
      </c>
      <c r="G3" s="22">
        <v>4</v>
      </c>
      <c r="H3" s="28">
        <v>40</v>
      </c>
      <c r="I3" s="22">
        <f>(D3*G3*E3+H3)*F3</f>
        <v>28</v>
      </c>
    </row>
    <row r="4" spans="1:21" x14ac:dyDescent="0.25">
      <c r="D4" s="27"/>
    </row>
    <row r="5" spans="1:21" s="17" customFormat="1" x14ac:dyDescent="0.25">
      <c r="A5" s="16" t="s">
        <v>94</v>
      </c>
      <c r="B5" s="19"/>
      <c r="D5" s="26"/>
      <c r="F5" s="29"/>
      <c r="H5" s="29"/>
      <c r="J5" s="29"/>
      <c r="L5" s="29"/>
      <c r="N5" s="29"/>
      <c r="P5" s="29"/>
      <c r="R5" s="29"/>
      <c r="T5" s="29"/>
      <c r="U5" s="24"/>
    </row>
    <row r="6" spans="1:21" x14ac:dyDescent="0.25">
      <c r="A6" t="s">
        <v>68</v>
      </c>
      <c r="B6" s="20" t="s">
        <v>83</v>
      </c>
      <c r="C6" s="22" t="s">
        <v>92</v>
      </c>
      <c r="D6" s="27">
        <v>4</v>
      </c>
      <c r="E6" s="22">
        <v>1</v>
      </c>
      <c r="F6" s="28">
        <v>2</v>
      </c>
      <c r="G6" s="22">
        <v>1</v>
      </c>
      <c r="H6" s="28">
        <v>8</v>
      </c>
      <c r="I6" s="22">
        <f>(D6*G6*E6+H6)*F6</f>
        <v>24</v>
      </c>
      <c r="J6" s="28">
        <v>360</v>
      </c>
      <c r="K6" s="22">
        <f>J6*D6*F6</f>
        <v>2880</v>
      </c>
      <c r="L6" s="28" t="s">
        <v>71</v>
      </c>
      <c r="M6" s="22">
        <v>2</v>
      </c>
      <c r="N6" s="28" t="s">
        <v>72</v>
      </c>
      <c r="O6" s="22">
        <v>30</v>
      </c>
      <c r="P6" s="28">
        <f>O6+M6*F6*D6+K6</f>
        <v>2926</v>
      </c>
      <c r="T6" s="28" t="s">
        <v>134</v>
      </c>
      <c r="U6" s="25" t="s">
        <v>84</v>
      </c>
    </row>
    <row r="7" spans="1:21" x14ac:dyDescent="0.25">
      <c r="A7" s="7" t="s">
        <v>111</v>
      </c>
      <c r="B7" s="20" t="s">
        <v>121</v>
      </c>
      <c r="C7" s="22" t="s">
        <v>73</v>
      </c>
      <c r="D7" s="27">
        <v>6</v>
      </c>
      <c r="E7" s="22">
        <v>1</v>
      </c>
      <c r="F7" s="28">
        <v>2</v>
      </c>
      <c r="G7" s="22">
        <v>4</v>
      </c>
      <c r="H7" s="28">
        <v>4</v>
      </c>
      <c r="I7" s="22">
        <f>(D7*G7*E7+H7)*F7</f>
        <v>56</v>
      </c>
      <c r="L7" s="28" t="s">
        <v>76</v>
      </c>
      <c r="M7" s="22">
        <v>5500</v>
      </c>
      <c r="N7" s="28" t="s">
        <v>77</v>
      </c>
      <c r="O7" s="22">
        <v>40</v>
      </c>
      <c r="Q7" s="22">
        <f>O7*D7+D7*M7</f>
        <v>33240</v>
      </c>
      <c r="T7" s="28" t="s">
        <v>134</v>
      </c>
    </row>
    <row r="8" spans="1:21" x14ac:dyDescent="0.25">
      <c r="A8" s="7"/>
      <c r="D8" s="27"/>
    </row>
    <row r="9" spans="1:21" x14ac:dyDescent="0.25">
      <c r="A9" s="6" t="s">
        <v>115</v>
      </c>
      <c r="D9" s="27"/>
    </row>
    <row r="10" spans="1:21" x14ac:dyDescent="0.25">
      <c r="A10" t="s">
        <v>95</v>
      </c>
      <c r="C10" s="22" t="s">
        <v>73</v>
      </c>
      <c r="D10" s="27">
        <v>15</v>
      </c>
      <c r="F10" s="28">
        <v>2</v>
      </c>
      <c r="L10" s="28" t="s">
        <v>101</v>
      </c>
      <c r="T10" s="28" t="s">
        <v>134</v>
      </c>
    </row>
    <row r="11" spans="1:21" x14ac:dyDescent="0.25">
      <c r="A11" t="s">
        <v>96</v>
      </c>
      <c r="C11" s="22" t="s">
        <v>73</v>
      </c>
      <c r="D11" s="27">
        <v>15</v>
      </c>
      <c r="F11" s="28">
        <v>2</v>
      </c>
      <c r="J11" s="28">
        <v>145</v>
      </c>
      <c r="K11" s="22">
        <f>J11*F11*D11</f>
        <v>4350</v>
      </c>
      <c r="L11" s="28" t="s">
        <v>105</v>
      </c>
      <c r="P11" s="28">
        <f>K11</f>
        <v>4350</v>
      </c>
      <c r="T11" s="28" t="s">
        <v>134</v>
      </c>
      <c r="U11" s="25" t="s">
        <v>91</v>
      </c>
    </row>
    <row r="12" spans="1:21" x14ac:dyDescent="0.25">
      <c r="A12" t="s">
        <v>97</v>
      </c>
      <c r="B12" s="20" t="s">
        <v>116</v>
      </c>
      <c r="C12" s="22" t="s">
        <v>73</v>
      </c>
      <c r="D12" s="27">
        <v>15</v>
      </c>
      <c r="F12" s="28">
        <v>1</v>
      </c>
      <c r="L12" s="28" t="s">
        <v>104</v>
      </c>
      <c r="M12" s="22">
        <v>200</v>
      </c>
      <c r="Q12" s="22">
        <v>200</v>
      </c>
      <c r="T12" s="28" t="s">
        <v>134</v>
      </c>
    </row>
    <row r="13" spans="1:21" x14ac:dyDescent="0.25">
      <c r="A13" t="s">
        <v>102</v>
      </c>
      <c r="B13" s="20" t="s">
        <v>122</v>
      </c>
      <c r="C13" s="22" t="s">
        <v>73</v>
      </c>
      <c r="D13" s="27">
        <v>15</v>
      </c>
      <c r="F13" s="28">
        <v>1</v>
      </c>
      <c r="T13" s="28" t="s">
        <v>134</v>
      </c>
    </row>
    <row r="14" spans="1:21" x14ac:dyDescent="0.25">
      <c r="A14" t="s">
        <v>103</v>
      </c>
      <c r="B14" s="20" t="s">
        <v>123</v>
      </c>
      <c r="C14" s="22" t="s">
        <v>73</v>
      </c>
      <c r="D14" s="27">
        <v>15</v>
      </c>
      <c r="F14" s="28">
        <v>1</v>
      </c>
      <c r="T14" s="28" t="s">
        <v>134</v>
      </c>
    </row>
    <row r="15" spans="1:21" x14ac:dyDescent="0.25">
      <c r="A15" t="s">
        <v>4</v>
      </c>
      <c r="B15" s="20" t="s">
        <v>118</v>
      </c>
      <c r="C15" s="22" t="s">
        <v>73</v>
      </c>
      <c r="D15" s="27">
        <v>15</v>
      </c>
      <c r="F15" s="28">
        <v>1</v>
      </c>
      <c r="J15" s="28">
        <v>250</v>
      </c>
      <c r="K15" s="22">
        <f>J15*D16*F16</f>
        <v>3750</v>
      </c>
      <c r="L15" s="28" t="s">
        <v>106</v>
      </c>
      <c r="P15" s="28">
        <f>K15</f>
        <v>3750</v>
      </c>
      <c r="T15" s="28" t="s">
        <v>134</v>
      </c>
    </row>
    <row r="16" spans="1:21" x14ac:dyDescent="0.25">
      <c r="A16" s="6" t="s">
        <v>98</v>
      </c>
      <c r="C16" s="22" t="s">
        <v>73</v>
      </c>
      <c r="D16" s="27">
        <v>15</v>
      </c>
      <c r="E16" s="22">
        <v>2</v>
      </c>
      <c r="F16" s="28">
        <v>1</v>
      </c>
      <c r="G16" s="22">
        <v>4</v>
      </c>
      <c r="H16" s="28">
        <v>8</v>
      </c>
      <c r="I16" s="22">
        <f>(D16*G16*E16+H16)*F16</f>
        <v>128</v>
      </c>
      <c r="T16" s="28" t="s">
        <v>134</v>
      </c>
    </row>
    <row r="17" spans="1:21" x14ac:dyDescent="0.25">
      <c r="A17" s="6"/>
      <c r="D17" s="27"/>
    </row>
    <row r="18" spans="1:21" x14ac:dyDescent="0.25">
      <c r="A18" s="7" t="s">
        <v>113</v>
      </c>
      <c r="B18" s="20" t="s">
        <v>117</v>
      </c>
      <c r="C18" s="22" t="s">
        <v>73</v>
      </c>
      <c r="D18" s="27">
        <v>15</v>
      </c>
      <c r="E18" s="22">
        <v>2</v>
      </c>
      <c r="T18" s="28" t="s">
        <v>134</v>
      </c>
    </row>
    <row r="19" spans="1:21" x14ac:dyDescent="0.25">
      <c r="D19" s="27"/>
      <c r="T19" s="40"/>
    </row>
    <row r="20" spans="1:21" s="17" customFormat="1" x14ac:dyDescent="0.25">
      <c r="A20" s="16" t="s">
        <v>93</v>
      </c>
      <c r="B20" s="19"/>
      <c r="D20" s="26"/>
      <c r="F20" s="29"/>
      <c r="H20" s="29"/>
      <c r="J20" s="29"/>
      <c r="L20" s="29"/>
      <c r="N20" s="29"/>
      <c r="P20" s="29"/>
      <c r="R20" s="29"/>
      <c r="T20" s="28"/>
      <c r="U20" s="24"/>
    </row>
    <row r="21" spans="1:21" x14ac:dyDescent="0.25">
      <c r="A21" s="6" t="s">
        <v>136</v>
      </c>
      <c r="D21" s="27"/>
    </row>
    <row r="22" spans="1:21" x14ac:dyDescent="0.25">
      <c r="A22" t="s">
        <v>99</v>
      </c>
      <c r="C22" s="22" t="s">
        <v>73</v>
      </c>
      <c r="D22" s="27">
        <v>15</v>
      </c>
      <c r="F22" s="28">
        <v>1</v>
      </c>
      <c r="L22" s="28" t="s">
        <v>100</v>
      </c>
      <c r="M22" s="22">
        <v>200</v>
      </c>
      <c r="N22" s="28" t="s">
        <v>138</v>
      </c>
      <c r="O22" s="22">
        <f>176+68</f>
        <v>244</v>
      </c>
      <c r="Q22" s="22">
        <f>M22*D22*2+O22</f>
        <v>6244</v>
      </c>
      <c r="T22" s="28" t="s">
        <v>134</v>
      </c>
    </row>
    <row r="23" spans="1:21" x14ac:dyDescent="0.25">
      <c r="A23" t="s">
        <v>97</v>
      </c>
      <c r="B23" s="20" t="s">
        <v>116</v>
      </c>
      <c r="C23" s="22" t="s">
        <v>73</v>
      </c>
      <c r="D23" s="27">
        <v>15</v>
      </c>
      <c r="F23" s="28">
        <v>1</v>
      </c>
      <c r="L23" s="28" t="s">
        <v>104</v>
      </c>
      <c r="M23" s="22">
        <v>200</v>
      </c>
      <c r="Q23" s="22">
        <v>200</v>
      </c>
      <c r="T23" s="28" t="s">
        <v>134</v>
      </c>
    </row>
    <row r="24" spans="1:21" x14ac:dyDescent="0.25">
      <c r="A24" t="s">
        <v>102</v>
      </c>
      <c r="B24" s="20" t="s">
        <v>122</v>
      </c>
      <c r="C24" s="22" t="s">
        <v>73</v>
      </c>
      <c r="D24" s="27">
        <v>15</v>
      </c>
      <c r="F24" s="28">
        <v>1</v>
      </c>
      <c r="T24" s="28" t="s">
        <v>134</v>
      </c>
    </row>
    <row r="25" spans="1:21" x14ac:dyDescent="0.25">
      <c r="A25" t="s">
        <v>103</v>
      </c>
      <c r="B25" s="20" t="s">
        <v>123</v>
      </c>
      <c r="C25" s="22" t="s">
        <v>73</v>
      </c>
      <c r="D25" s="27">
        <v>15</v>
      </c>
      <c r="F25" s="28">
        <v>1</v>
      </c>
      <c r="T25" s="28" t="s">
        <v>134</v>
      </c>
    </row>
    <row r="26" spans="1:21" x14ac:dyDescent="0.25">
      <c r="A26" t="s">
        <v>4</v>
      </c>
      <c r="B26" s="20" t="s">
        <v>118</v>
      </c>
      <c r="C26" s="22" t="s">
        <v>73</v>
      </c>
      <c r="D26" s="27">
        <v>15</v>
      </c>
      <c r="F26" s="28">
        <v>1</v>
      </c>
      <c r="J26" s="28">
        <v>250</v>
      </c>
      <c r="K26" s="22">
        <f>J26*D27*F27</f>
        <v>3750</v>
      </c>
      <c r="L26" s="28" t="s">
        <v>106</v>
      </c>
      <c r="P26" s="28">
        <f>K26</f>
        <v>3750</v>
      </c>
      <c r="T26" s="28" t="s">
        <v>134</v>
      </c>
    </row>
    <row r="27" spans="1:21" x14ac:dyDescent="0.25">
      <c r="A27" s="6" t="s">
        <v>98</v>
      </c>
      <c r="C27" s="22" t="s">
        <v>73</v>
      </c>
      <c r="D27" s="27">
        <v>15</v>
      </c>
      <c r="E27" s="22">
        <v>2</v>
      </c>
      <c r="F27" s="28">
        <v>1</v>
      </c>
      <c r="G27" s="22">
        <v>4</v>
      </c>
      <c r="H27" s="28">
        <v>8</v>
      </c>
      <c r="I27" s="22">
        <f>(D27*G27*E27+H27)*F27</f>
        <v>128</v>
      </c>
      <c r="T27" s="28" t="s">
        <v>134</v>
      </c>
    </row>
    <row r="28" spans="1:21" x14ac:dyDescent="0.25">
      <c r="D28" s="27"/>
    </row>
    <row r="29" spans="1:21" x14ac:dyDescent="0.25">
      <c r="A29" s="6" t="s">
        <v>137</v>
      </c>
      <c r="D29" s="27"/>
    </row>
    <row r="30" spans="1:21" x14ac:dyDescent="0.25">
      <c r="A30" t="s">
        <v>95</v>
      </c>
      <c r="C30" s="22" t="s">
        <v>108</v>
      </c>
      <c r="D30" s="27">
        <v>15</v>
      </c>
      <c r="F30" s="28">
        <v>2</v>
      </c>
      <c r="L30" s="28" t="s">
        <v>101</v>
      </c>
    </row>
    <row r="31" spans="1:21" x14ac:dyDescent="0.25">
      <c r="A31" t="s">
        <v>96</v>
      </c>
      <c r="C31" s="22" t="s">
        <v>108</v>
      </c>
      <c r="D31" s="27">
        <v>15</v>
      </c>
      <c r="F31" s="28">
        <v>2</v>
      </c>
      <c r="J31" s="28">
        <v>145</v>
      </c>
      <c r="K31" s="22">
        <f>J31*F31*D31</f>
        <v>4350</v>
      </c>
      <c r="L31" s="28" t="s">
        <v>105</v>
      </c>
      <c r="P31" s="28">
        <f>K31</f>
        <v>4350</v>
      </c>
      <c r="U31" s="25" t="s">
        <v>91</v>
      </c>
    </row>
    <row r="32" spans="1:21" x14ac:dyDescent="0.25">
      <c r="A32" s="6" t="s">
        <v>98</v>
      </c>
      <c r="D32" s="27">
        <v>15</v>
      </c>
      <c r="E32" s="22">
        <v>1</v>
      </c>
      <c r="F32" s="28">
        <v>2</v>
      </c>
      <c r="G32" s="22">
        <v>1</v>
      </c>
      <c r="H32" s="28">
        <v>4</v>
      </c>
      <c r="I32" s="22">
        <f>(D32*G32*E32+H32)*F32</f>
        <v>38</v>
      </c>
    </row>
    <row r="33" spans="1:21" x14ac:dyDescent="0.25">
      <c r="A33" s="6"/>
      <c r="D33" s="27"/>
    </row>
    <row r="34" spans="1:21" s="17" customFormat="1" x14ac:dyDescent="0.25">
      <c r="A34" s="16" t="s">
        <v>81</v>
      </c>
      <c r="B34" s="19"/>
      <c r="D34" s="26"/>
      <c r="F34" s="29"/>
      <c r="H34" s="29"/>
      <c r="J34" s="29"/>
      <c r="L34" s="29"/>
      <c r="N34" s="29"/>
      <c r="P34" s="29"/>
      <c r="R34" s="29"/>
      <c r="T34" s="29"/>
      <c r="U34" s="24"/>
    </row>
    <row r="35" spans="1:21" s="22" customFormat="1" x14ac:dyDescent="0.25">
      <c r="A35" s="41" t="s">
        <v>139</v>
      </c>
      <c r="B35" s="20" t="s">
        <v>121</v>
      </c>
      <c r="D35" s="27">
        <v>5</v>
      </c>
      <c r="F35" s="28">
        <v>2</v>
      </c>
      <c r="H35" s="28"/>
      <c r="J35" s="28"/>
      <c r="L35" s="28"/>
      <c r="M35" s="22" t="s">
        <v>86</v>
      </c>
      <c r="N35" s="28" t="s">
        <v>77</v>
      </c>
      <c r="O35" s="22">
        <v>40</v>
      </c>
      <c r="P35" s="28"/>
      <c r="Q35" s="22">
        <f>O35*D35</f>
        <v>200</v>
      </c>
      <c r="R35" s="28"/>
      <c r="T35" s="28"/>
      <c r="U35" s="25"/>
    </row>
    <row r="36" spans="1:21" x14ac:dyDescent="0.25">
      <c r="A36" t="s">
        <v>82</v>
      </c>
      <c r="B36" s="21" t="s">
        <v>140</v>
      </c>
      <c r="C36" s="22" t="s">
        <v>73</v>
      </c>
      <c r="D36" s="27">
        <v>5</v>
      </c>
      <c r="F36" s="28">
        <v>2</v>
      </c>
      <c r="J36" s="28">
        <v>145</v>
      </c>
      <c r="K36" s="22">
        <f>J36*F36*D36</f>
        <v>1450</v>
      </c>
      <c r="L36" s="28" t="s">
        <v>85</v>
      </c>
      <c r="P36" s="28">
        <f>K36</f>
        <v>1450</v>
      </c>
      <c r="T36" s="28" t="s">
        <v>134</v>
      </c>
      <c r="U36" s="25" t="s">
        <v>91</v>
      </c>
    </row>
    <row r="37" spans="1:21" x14ac:dyDescent="0.25">
      <c r="A37" s="43" t="s">
        <v>141</v>
      </c>
      <c r="B37" s="20" t="s">
        <v>122</v>
      </c>
      <c r="D37" s="27">
        <v>5</v>
      </c>
      <c r="E37" s="23"/>
      <c r="F37" s="28">
        <v>2</v>
      </c>
    </row>
    <row r="38" spans="1:21" x14ac:dyDescent="0.25">
      <c r="A38" s="42" t="s">
        <v>98</v>
      </c>
      <c r="D38" s="27">
        <v>5</v>
      </c>
      <c r="E38" s="23">
        <v>1</v>
      </c>
      <c r="F38" s="28">
        <v>2</v>
      </c>
      <c r="G38" s="22">
        <v>4</v>
      </c>
      <c r="H38" s="28">
        <v>4</v>
      </c>
      <c r="I38" s="22">
        <f>(D38*G38*E38+H38)*F38</f>
        <v>48</v>
      </c>
    </row>
    <row r="39" spans="1:21" x14ac:dyDescent="0.25">
      <c r="D39" s="27"/>
    </row>
    <row r="40" spans="1:21" s="17" customFormat="1" x14ac:dyDescent="0.25">
      <c r="A40" s="18" t="s">
        <v>109</v>
      </c>
      <c r="B40" s="19"/>
      <c r="D40" s="26"/>
      <c r="F40" s="29"/>
      <c r="H40" s="29"/>
      <c r="J40" s="29"/>
      <c r="L40" s="29"/>
      <c r="N40" s="29"/>
      <c r="O40" s="29"/>
      <c r="P40" s="29"/>
      <c r="R40" s="29"/>
      <c r="T40" s="29"/>
      <c r="U40" s="24"/>
    </row>
    <row r="41" spans="1:21" x14ac:dyDescent="0.25">
      <c r="A41" s="15" t="s">
        <v>126</v>
      </c>
      <c r="B41" s="20" t="s">
        <v>127</v>
      </c>
      <c r="D41" s="27">
        <v>3</v>
      </c>
      <c r="E41" s="22">
        <v>1</v>
      </c>
      <c r="F41" s="28">
        <v>1</v>
      </c>
      <c r="G41" s="22">
        <v>8</v>
      </c>
      <c r="H41" s="28">
        <v>8</v>
      </c>
      <c r="I41" s="22">
        <f>(D41*G41*E41+H41)*F41</f>
        <v>32</v>
      </c>
      <c r="L41" s="27" t="s">
        <v>127</v>
      </c>
      <c r="M41" s="23">
        <v>5347</v>
      </c>
      <c r="O41" s="28"/>
      <c r="Q41" s="22">
        <f>15000+120</f>
        <v>15120</v>
      </c>
      <c r="T41" s="28" t="s">
        <v>134</v>
      </c>
    </row>
    <row r="42" spans="1:21" x14ac:dyDescent="0.25">
      <c r="A42" s="15" t="s">
        <v>128</v>
      </c>
      <c r="B42" s="20" t="s">
        <v>129</v>
      </c>
      <c r="D42" s="27">
        <v>3</v>
      </c>
      <c r="E42" s="22">
        <v>1</v>
      </c>
      <c r="F42" s="28">
        <v>10</v>
      </c>
      <c r="G42" s="22">
        <v>1</v>
      </c>
      <c r="H42" s="28">
        <v>4</v>
      </c>
      <c r="I42" s="22">
        <f>(D42*G42*E42+H42)*F42</f>
        <v>70</v>
      </c>
      <c r="J42" s="28">
        <v>37</v>
      </c>
      <c r="K42" s="22">
        <f>J42*F42*D42</f>
        <v>1110</v>
      </c>
      <c r="L42" s="28" t="s">
        <v>105</v>
      </c>
      <c r="O42" s="28"/>
      <c r="Q42" s="22">
        <v>1110</v>
      </c>
      <c r="T42" s="28" t="s">
        <v>134</v>
      </c>
      <c r="U42" s="25" t="s">
        <v>91</v>
      </c>
    </row>
    <row r="43" spans="1:21" x14ac:dyDescent="0.25">
      <c r="D43" s="27"/>
      <c r="N43" s="40"/>
      <c r="O43" s="40"/>
    </row>
    <row r="44" spans="1:21" s="17" customFormat="1" x14ac:dyDescent="0.25">
      <c r="A44" s="16" t="s">
        <v>110</v>
      </c>
      <c r="B44" s="19"/>
      <c r="D44" s="26"/>
      <c r="F44" s="29"/>
      <c r="H44" s="29"/>
      <c r="J44" s="29"/>
      <c r="L44" s="29"/>
      <c r="N44" s="29"/>
      <c r="P44" s="29"/>
      <c r="R44" s="29"/>
      <c r="T44" s="29"/>
      <c r="U44" s="24"/>
    </row>
    <row r="45" spans="1:21" x14ac:dyDescent="0.25">
      <c r="A45" t="s">
        <v>19</v>
      </c>
      <c r="B45" s="20" t="s">
        <v>144</v>
      </c>
      <c r="C45" s="22" t="s">
        <v>73</v>
      </c>
      <c r="D45" s="27">
        <v>12</v>
      </c>
      <c r="E45" s="22">
        <v>2</v>
      </c>
      <c r="F45" s="28">
        <v>0.5</v>
      </c>
      <c r="G45" s="22">
        <v>3</v>
      </c>
      <c r="H45" s="28">
        <v>4</v>
      </c>
      <c r="I45" s="22">
        <f>(D45*G45*E45+H45)*F45</f>
        <v>38</v>
      </c>
      <c r="T45" s="28" t="s">
        <v>134</v>
      </c>
    </row>
    <row r="46" spans="1:21" x14ac:dyDescent="0.25">
      <c r="A46" t="s">
        <v>143</v>
      </c>
      <c r="B46" s="20" t="s">
        <v>124</v>
      </c>
      <c r="C46" s="22" t="s">
        <v>73</v>
      </c>
      <c r="D46" s="27">
        <v>15</v>
      </c>
      <c r="E46" s="22">
        <v>2</v>
      </c>
      <c r="F46" s="28">
        <v>0.2</v>
      </c>
      <c r="G46" s="22">
        <v>1</v>
      </c>
      <c r="H46" s="28">
        <v>2</v>
      </c>
      <c r="I46" s="22">
        <f>(D46*G46*E46+H46)*F46</f>
        <v>6.4</v>
      </c>
      <c r="T46" s="28" t="s">
        <v>134</v>
      </c>
    </row>
    <row r="47" spans="1:21" x14ac:dyDescent="0.25">
      <c r="A47" t="s">
        <v>135</v>
      </c>
      <c r="B47" s="20" t="s">
        <v>125</v>
      </c>
      <c r="D47" s="27">
        <v>7</v>
      </c>
      <c r="E47" s="22">
        <v>2</v>
      </c>
      <c r="F47" s="28">
        <v>0.2</v>
      </c>
      <c r="G47" s="22">
        <v>4</v>
      </c>
      <c r="H47" s="28">
        <v>4</v>
      </c>
      <c r="I47" s="22">
        <f>(D47*G47*E47+H47)*F47</f>
        <v>12</v>
      </c>
    </row>
    <row r="48" spans="1:21" s="17" customFormat="1" x14ac:dyDescent="0.25">
      <c r="B48" s="19"/>
      <c r="D48" s="26"/>
      <c r="F48" s="29"/>
      <c r="H48" s="29"/>
      <c r="J48" s="29"/>
      <c r="L48" s="29"/>
      <c r="N48" s="29"/>
      <c r="P48" s="29"/>
      <c r="R48" s="29"/>
      <c r="T48" s="29"/>
      <c r="U48" s="24"/>
    </row>
    <row r="50" spans="1:1" customFormat="1" x14ac:dyDescent="0.25">
      <c r="A50" t="s">
        <v>114</v>
      </c>
    </row>
    <row r="51" spans="1:1" customFormat="1" x14ac:dyDescent="0.25">
      <c r="A51" t="s">
        <v>112</v>
      </c>
    </row>
  </sheetData>
  <pageMargins left="0.7" right="0.7" top="0.75" bottom="0.75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zoomScaleNormal="100" workbookViewId="0">
      <selection activeCell="A17" sqref="A17"/>
    </sheetView>
  </sheetViews>
  <sheetFormatPr defaultRowHeight="15" x14ac:dyDescent="0.25"/>
  <cols>
    <col min="1" max="1" width="31.5703125" style="8" customWidth="1"/>
    <col min="2" max="2" width="14.85546875" style="47" customWidth="1"/>
    <col min="3" max="3" width="14.85546875" style="48" customWidth="1"/>
    <col min="4" max="4" width="14.85546875" style="47" customWidth="1"/>
    <col min="5" max="5" width="21" style="48" customWidth="1"/>
    <col min="6" max="6" width="13.85546875" style="47" customWidth="1"/>
    <col min="7" max="7" width="17.7109375" bestFit="1" customWidth="1"/>
    <col min="8" max="8" width="18.140625" bestFit="1" customWidth="1"/>
    <col min="9" max="9" width="15.7109375" bestFit="1" customWidth="1"/>
    <col min="10" max="10" width="16.5703125" customWidth="1"/>
  </cols>
  <sheetData>
    <row r="1" spans="1:18" s="58" customFormat="1" x14ac:dyDescent="0.25">
      <c r="A1" s="55" t="s">
        <v>65</v>
      </c>
      <c r="B1" s="56" t="s">
        <v>66</v>
      </c>
      <c r="C1" s="51" t="s">
        <v>69</v>
      </c>
      <c r="D1" s="57" t="s">
        <v>132</v>
      </c>
      <c r="E1" s="51" t="s">
        <v>133</v>
      </c>
      <c r="F1" s="57" t="s">
        <v>142</v>
      </c>
      <c r="G1" s="14"/>
      <c r="H1" s="14"/>
      <c r="I1" s="14"/>
      <c r="J1" s="14"/>
      <c r="K1" s="14"/>
      <c r="L1" s="14"/>
      <c r="M1" s="14"/>
    </row>
    <row r="2" spans="1:18" s="17" customFormat="1" x14ac:dyDescent="0.25">
      <c r="A2" s="49" t="s">
        <v>75</v>
      </c>
      <c r="B2" s="50" t="s">
        <v>73</v>
      </c>
      <c r="C2" s="51">
        <v>12</v>
      </c>
      <c r="D2" s="50">
        <v>50</v>
      </c>
      <c r="E2" s="50"/>
      <c r="F2" s="50"/>
      <c r="G2"/>
      <c r="H2"/>
      <c r="I2"/>
      <c r="J2"/>
      <c r="K2"/>
      <c r="L2"/>
      <c r="M2"/>
      <c r="N2" s="44"/>
      <c r="O2" s="44"/>
      <c r="P2" s="44"/>
      <c r="Q2" s="44"/>
      <c r="R2" s="44"/>
    </row>
    <row r="3" spans="1:18" x14ac:dyDescent="0.25">
      <c r="A3" s="50"/>
      <c r="B3" s="50" t="s">
        <v>74</v>
      </c>
      <c r="C3" s="51">
        <v>4</v>
      </c>
      <c r="D3" s="50">
        <v>28</v>
      </c>
      <c r="E3" s="50"/>
      <c r="F3" s="50"/>
      <c r="N3" s="45"/>
      <c r="O3" s="45"/>
      <c r="P3" s="45"/>
      <c r="Q3" s="45"/>
      <c r="R3" s="45"/>
    </row>
    <row r="4" spans="1:18" x14ac:dyDescent="0.25">
      <c r="A4" s="50"/>
      <c r="B4" s="50"/>
      <c r="C4" s="51"/>
      <c r="D4" s="50"/>
      <c r="E4" s="50"/>
      <c r="F4" s="50"/>
      <c r="N4" s="45"/>
      <c r="O4" s="45"/>
      <c r="P4" s="45"/>
      <c r="Q4" s="45"/>
      <c r="R4" s="45"/>
    </row>
    <row r="5" spans="1:18" s="17" customFormat="1" x14ac:dyDescent="0.25">
      <c r="A5" s="49" t="s">
        <v>94</v>
      </c>
      <c r="B5" s="50"/>
      <c r="C5" s="51"/>
      <c r="D5" s="50"/>
      <c r="E5" s="50"/>
      <c r="F5" s="50"/>
      <c r="G5"/>
      <c r="H5"/>
      <c r="I5"/>
      <c r="J5"/>
      <c r="K5"/>
      <c r="L5"/>
      <c r="M5"/>
      <c r="N5" s="44"/>
      <c r="O5" s="44"/>
      <c r="P5" s="44"/>
      <c r="Q5" s="44"/>
      <c r="R5" s="44"/>
    </row>
    <row r="6" spans="1:18" x14ac:dyDescent="0.25">
      <c r="A6" s="50" t="s">
        <v>68</v>
      </c>
      <c r="B6" s="50" t="s">
        <v>92</v>
      </c>
      <c r="C6" s="51">
        <v>4</v>
      </c>
      <c r="D6" s="50">
        <v>24</v>
      </c>
      <c r="E6" s="50">
        <v>2926</v>
      </c>
      <c r="F6" s="50"/>
      <c r="N6" s="45"/>
      <c r="O6" s="45"/>
      <c r="P6" s="45"/>
      <c r="Q6" s="45"/>
      <c r="R6" s="45"/>
    </row>
    <row r="7" spans="1:18" x14ac:dyDescent="0.25">
      <c r="A7" s="52" t="s">
        <v>111</v>
      </c>
      <c r="B7" s="50" t="s">
        <v>73</v>
      </c>
      <c r="C7" s="51">
        <v>6</v>
      </c>
      <c r="D7" s="50">
        <v>56</v>
      </c>
      <c r="E7" s="50"/>
      <c r="F7" s="50">
        <v>33240</v>
      </c>
      <c r="N7" s="45"/>
      <c r="O7" s="45"/>
      <c r="P7" s="45"/>
      <c r="Q7" s="45"/>
      <c r="R7" s="45"/>
    </row>
    <row r="8" spans="1:18" x14ac:dyDescent="0.25">
      <c r="A8" s="52"/>
      <c r="B8" s="50"/>
      <c r="C8" s="51"/>
      <c r="D8" s="50"/>
      <c r="E8" s="50"/>
      <c r="F8" s="50"/>
      <c r="N8" s="45"/>
      <c r="O8" s="45"/>
      <c r="P8" s="45"/>
      <c r="Q8" s="45"/>
      <c r="R8" s="45"/>
    </row>
    <row r="9" spans="1:18" x14ac:dyDescent="0.25">
      <c r="A9" s="49" t="s">
        <v>115</v>
      </c>
      <c r="B9" s="50"/>
      <c r="C9" s="51"/>
      <c r="D9" s="50"/>
      <c r="E9" s="50"/>
      <c r="F9" s="50"/>
      <c r="N9" s="45"/>
      <c r="O9" s="45"/>
      <c r="P9" s="45"/>
      <c r="Q9" s="45"/>
      <c r="R9" s="45"/>
    </row>
    <row r="10" spans="1:18" x14ac:dyDescent="0.25">
      <c r="A10" s="50" t="s">
        <v>95</v>
      </c>
      <c r="B10" s="50" t="s">
        <v>73</v>
      </c>
      <c r="C10" s="51">
        <v>15</v>
      </c>
      <c r="D10" s="50"/>
      <c r="E10" s="50"/>
      <c r="F10" s="50"/>
      <c r="N10" s="45"/>
      <c r="O10" s="45"/>
      <c r="P10" s="45"/>
      <c r="Q10" s="45"/>
      <c r="R10" s="45"/>
    </row>
    <row r="11" spans="1:18" x14ac:dyDescent="0.25">
      <c r="A11" s="50" t="s">
        <v>96</v>
      </c>
      <c r="B11" s="50" t="s">
        <v>73</v>
      </c>
      <c r="C11" s="51">
        <v>15</v>
      </c>
      <c r="D11" s="50"/>
      <c r="E11" s="50">
        <v>4350</v>
      </c>
      <c r="F11" s="50"/>
      <c r="N11" s="45"/>
      <c r="O11" s="45"/>
      <c r="P11" s="45"/>
      <c r="Q11" s="45"/>
      <c r="R11" s="45"/>
    </row>
    <row r="12" spans="1:18" x14ac:dyDescent="0.25">
      <c r="A12" s="50" t="s">
        <v>97</v>
      </c>
      <c r="B12" s="50" t="s">
        <v>73</v>
      </c>
      <c r="C12" s="51">
        <v>15</v>
      </c>
      <c r="D12" s="50"/>
      <c r="E12" s="50"/>
      <c r="F12" s="50">
        <v>200</v>
      </c>
      <c r="N12" s="45"/>
      <c r="O12" s="45"/>
      <c r="P12" s="45"/>
      <c r="Q12" s="45"/>
      <c r="R12" s="45"/>
    </row>
    <row r="13" spans="1:18" x14ac:dyDescent="0.25">
      <c r="A13" s="50" t="s">
        <v>102</v>
      </c>
      <c r="B13" s="50" t="s">
        <v>73</v>
      </c>
      <c r="C13" s="51">
        <v>15</v>
      </c>
      <c r="D13" s="50"/>
      <c r="E13" s="50"/>
      <c r="F13" s="50"/>
      <c r="N13" s="45"/>
      <c r="O13" s="45"/>
      <c r="P13" s="45"/>
      <c r="Q13" s="45"/>
      <c r="R13" s="45"/>
    </row>
    <row r="14" spans="1:18" x14ac:dyDescent="0.25">
      <c r="A14" s="50" t="s">
        <v>103</v>
      </c>
      <c r="B14" s="50" t="s">
        <v>73</v>
      </c>
      <c r="C14" s="51">
        <v>15</v>
      </c>
      <c r="D14" s="50"/>
      <c r="E14" s="50"/>
      <c r="F14" s="50"/>
      <c r="N14" s="45"/>
      <c r="O14" s="45"/>
      <c r="P14" s="45"/>
      <c r="Q14" s="45"/>
      <c r="R14" s="45"/>
    </row>
    <row r="15" spans="1:18" s="45" customFormat="1" ht="13.9" customHeight="1" x14ac:dyDescent="0.25">
      <c r="A15" s="50" t="s">
        <v>4</v>
      </c>
      <c r="B15" s="50" t="s">
        <v>73</v>
      </c>
      <c r="C15" s="51">
        <v>15</v>
      </c>
      <c r="D15" s="50"/>
      <c r="E15" s="50">
        <v>3750</v>
      </c>
      <c r="F15" s="50"/>
    </row>
    <row r="16" spans="1:18" x14ac:dyDescent="0.25">
      <c r="A16" s="49" t="s">
        <v>98</v>
      </c>
      <c r="B16" s="50" t="s">
        <v>73</v>
      </c>
      <c r="C16" s="51">
        <v>15</v>
      </c>
      <c r="D16" s="50">
        <v>128</v>
      </c>
      <c r="E16" s="50"/>
      <c r="F16" s="50"/>
      <c r="N16" s="45"/>
      <c r="O16" s="45"/>
      <c r="P16" s="45"/>
      <c r="Q16" s="45"/>
      <c r="R16" s="45"/>
    </row>
    <row r="17" spans="1:18" x14ac:dyDescent="0.25">
      <c r="A17" s="49"/>
      <c r="B17" s="50"/>
      <c r="C17" s="51"/>
      <c r="D17" s="50"/>
      <c r="E17" s="50"/>
      <c r="F17" s="50"/>
      <c r="N17" s="45"/>
      <c r="O17" s="45"/>
      <c r="P17" s="45"/>
      <c r="Q17" s="45"/>
      <c r="R17" s="45"/>
    </row>
    <row r="18" spans="1:18" x14ac:dyDescent="0.25">
      <c r="A18" s="52" t="s">
        <v>113</v>
      </c>
      <c r="B18" s="50" t="s">
        <v>73</v>
      </c>
      <c r="C18" s="51">
        <v>15</v>
      </c>
      <c r="D18" s="50"/>
      <c r="E18" s="50"/>
      <c r="F18" s="50"/>
      <c r="N18" s="45"/>
      <c r="O18" s="45"/>
      <c r="P18" s="45"/>
      <c r="Q18" s="45"/>
      <c r="R18" s="45"/>
    </row>
    <row r="19" spans="1:18" x14ac:dyDescent="0.25">
      <c r="A19" s="50"/>
      <c r="B19" s="50"/>
      <c r="C19" s="51"/>
      <c r="D19" s="50"/>
      <c r="E19" s="50"/>
      <c r="F19" s="50"/>
      <c r="N19" s="45"/>
      <c r="O19" s="45"/>
      <c r="P19" s="45"/>
      <c r="Q19" s="45"/>
      <c r="R19" s="45"/>
    </row>
    <row r="20" spans="1:18" s="17" customFormat="1" x14ac:dyDescent="0.25">
      <c r="A20" s="49" t="s">
        <v>93</v>
      </c>
      <c r="B20" s="50"/>
      <c r="C20" s="51"/>
      <c r="D20" s="50"/>
      <c r="E20" s="50"/>
      <c r="F20" s="50"/>
      <c r="G20"/>
      <c r="H20"/>
      <c r="I20"/>
      <c r="J20"/>
      <c r="K20"/>
      <c r="L20"/>
      <c r="M20"/>
      <c r="N20" s="44"/>
      <c r="O20" s="44"/>
      <c r="P20" s="44"/>
      <c r="Q20" s="44"/>
      <c r="R20" s="44"/>
    </row>
    <row r="21" spans="1:18" x14ac:dyDescent="0.25">
      <c r="A21" s="49" t="s">
        <v>136</v>
      </c>
      <c r="B21" s="50"/>
      <c r="C21" s="51"/>
      <c r="D21" s="50"/>
      <c r="E21" s="50"/>
      <c r="F21" s="50"/>
      <c r="N21" s="45"/>
      <c r="O21" s="45"/>
      <c r="P21" s="45"/>
      <c r="Q21" s="45"/>
      <c r="R21" s="45"/>
    </row>
    <row r="22" spans="1:18" x14ac:dyDescent="0.25">
      <c r="A22" s="50" t="s">
        <v>99</v>
      </c>
      <c r="B22" s="50" t="s">
        <v>73</v>
      </c>
      <c r="C22" s="51">
        <v>15</v>
      </c>
      <c r="D22" s="50"/>
      <c r="E22" s="50"/>
      <c r="F22" s="50">
        <v>6244</v>
      </c>
      <c r="N22" s="45"/>
      <c r="O22" s="45"/>
      <c r="P22" s="45"/>
      <c r="Q22" s="45"/>
      <c r="R22" s="45"/>
    </row>
    <row r="23" spans="1:18" x14ac:dyDescent="0.25">
      <c r="A23" s="50" t="s">
        <v>97</v>
      </c>
      <c r="B23" s="50" t="s">
        <v>73</v>
      </c>
      <c r="C23" s="51">
        <v>15</v>
      </c>
      <c r="D23" s="50"/>
      <c r="E23" s="50"/>
      <c r="F23" s="50">
        <v>200</v>
      </c>
      <c r="N23" s="45"/>
      <c r="O23" s="45"/>
      <c r="P23" s="45"/>
      <c r="Q23" s="45"/>
      <c r="R23" s="45"/>
    </row>
    <row r="24" spans="1:18" x14ac:dyDescent="0.25">
      <c r="A24" s="50" t="s">
        <v>102</v>
      </c>
      <c r="B24" s="50" t="s">
        <v>73</v>
      </c>
      <c r="C24" s="51">
        <v>15</v>
      </c>
      <c r="D24" s="50"/>
      <c r="E24" s="50"/>
      <c r="F24" s="50"/>
      <c r="N24" s="45"/>
      <c r="O24" s="45"/>
      <c r="P24" s="45"/>
      <c r="Q24" s="45"/>
      <c r="R24" s="45"/>
    </row>
    <row r="25" spans="1:18" x14ac:dyDescent="0.25">
      <c r="A25" s="50" t="s">
        <v>103</v>
      </c>
      <c r="B25" s="50" t="s">
        <v>73</v>
      </c>
      <c r="C25" s="51">
        <v>15</v>
      </c>
      <c r="D25" s="50"/>
      <c r="E25" s="50"/>
      <c r="F25" s="50"/>
      <c r="N25" s="45"/>
      <c r="O25" s="45"/>
      <c r="P25" s="45"/>
      <c r="Q25" s="45"/>
      <c r="R25" s="45"/>
    </row>
    <row r="26" spans="1:18" x14ac:dyDescent="0.25">
      <c r="A26" s="50" t="s">
        <v>4</v>
      </c>
      <c r="B26" s="50" t="s">
        <v>73</v>
      </c>
      <c r="C26" s="51">
        <v>15</v>
      </c>
      <c r="D26" s="50"/>
      <c r="E26" s="50">
        <v>3750</v>
      </c>
      <c r="F26" s="50"/>
      <c r="N26" s="45"/>
      <c r="O26" s="45"/>
      <c r="P26" s="45"/>
      <c r="Q26" s="45"/>
      <c r="R26" s="45"/>
    </row>
    <row r="27" spans="1:18" x14ac:dyDescent="0.25">
      <c r="A27" s="49" t="s">
        <v>98</v>
      </c>
      <c r="B27" s="50" t="s">
        <v>73</v>
      </c>
      <c r="C27" s="51">
        <v>15</v>
      </c>
      <c r="D27" s="50">
        <v>128</v>
      </c>
      <c r="E27" s="50"/>
      <c r="F27" s="50"/>
      <c r="N27" s="45"/>
      <c r="O27" s="45"/>
      <c r="P27" s="45"/>
      <c r="Q27" s="45"/>
      <c r="R27" s="45"/>
    </row>
    <row r="28" spans="1:18" x14ac:dyDescent="0.25">
      <c r="A28"/>
      <c r="B28"/>
      <c r="C28"/>
      <c r="D28"/>
      <c r="E28"/>
      <c r="F28"/>
    </row>
    <row r="29" spans="1:18" x14ac:dyDescent="0.25">
      <c r="A29"/>
      <c r="B29"/>
      <c r="C29"/>
      <c r="D29"/>
      <c r="E29"/>
      <c r="F29"/>
    </row>
    <row r="30" spans="1:18" s="14" customFormat="1" x14ac:dyDescent="0.25">
      <c r="A30" s="55" t="s">
        <v>65</v>
      </c>
      <c r="B30" s="56" t="s">
        <v>66</v>
      </c>
      <c r="C30" s="51" t="s">
        <v>69</v>
      </c>
      <c r="D30" s="57" t="s">
        <v>132</v>
      </c>
      <c r="E30" s="51" t="s">
        <v>133</v>
      </c>
      <c r="F30" s="57" t="s">
        <v>142</v>
      </c>
      <c r="N30" s="59"/>
      <c r="O30" s="59"/>
      <c r="P30" s="59"/>
      <c r="Q30" s="59"/>
      <c r="R30" s="59"/>
    </row>
    <row r="31" spans="1:18" x14ac:dyDescent="0.25">
      <c r="A31" s="49" t="s">
        <v>137</v>
      </c>
      <c r="B31" s="50"/>
      <c r="C31" s="51"/>
      <c r="D31" s="50"/>
      <c r="E31" s="50"/>
      <c r="F31" s="50"/>
      <c r="N31" s="45"/>
      <c r="O31" s="45"/>
      <c r="P31" s="45"/>
      <c r="Q31" s="45"/>
      <c r="R31" s="45"/>
    </row>
    <row r="32" spans="1:18" x14ac:dyDescent="0.25">
      <c r="A32" s="50" t="s">
        <v>95</v>
      </c>
      <c r="B32" s="50" t="s">
        <v>108</v>
      </c>
      <c r="C32" s="51">
        <v>15</v>
      </c>
      <c r="D32" s="50"/>
      <c r="E32" s="50"/>
      <c r="F32" s="50"/>
      <c r="N32" s="45"/>
      <c r="O32" s="45"/>
      <c r="P32" s="45"/>
      <c r="Q32" s="45"/>
      <c r="R32" s="45"/>
    </row>
    <row r="33" spans="1:18" x14ac:dyDescent="0.25">
      <c r="A33" s="50" t="s">
        <v>96</v>
      </c>
      <c r="B33" s="50" t="s">
        <v>108</v>
      </c>
      <c r="C33" s="51">
        <v>15</v>
      </c>
      <c r="D33" s="50"/>
      <c r="E33" s="50">
        <v>4350</v>
      </c>
      <c r="F33" s="50"/>
      <c r="N33" s="45"/>
      <c r="O33" s="45"/>
      <c r="P33" s="45"/>
      <c r="Q33" s="45"/>
      <c r="R33" s="45"/>
    </row>
    <row r="34" spans="1:18" x14ac:dyDescent="0.25">
      <c r="A34" s="49" t="s">
        <v>98</v>
      </c>
      <c r="B34" s="50"/>
      <c r="C34" s="51">
        <v>15</v>
      </c>
      <c r="D34" s="50">
        <v>38</v>
      </c>
      <c r="E34" s="50"/>
      <c r="F34" s="50"/>
      <c r="N34" s="45"/>
      <c r="O34" s="45"/>
      <c r="P34" s="45"/>
      <c r="Q34" s="45"/>
      <c r="R34" s="45"/>
    </row>
    <row r="35" spans="1:18" x14ac:dyDescent="0.25">
      <c r="A35" s="49"/>
      <c r="B35" s="50"/>
      <c r="C35" s="51"/>
      <c r="D35" s="50"/>
      <c r="E35" s="50"/>
      <c r="F35" s="50"/>
      <c r="N35" s="45"/>
      <c r="O35" s="45"/>
      <c r="P35" s="45"/>
      <c r="Q35" s="45"/>
      <c r="R35" s="45"/>
    </row>
    <row r="36" spans="1:18" s="17" customFormat="1" x14ac:dyDescent="0.25">
      <c r="A36" s="49" t="s">
        <v>81</v>
      </c>
      <c r="B36" s="50"/>
      <c r="C36" s="51"/>
      <c r="D36" s="50"/>
      <c r="E36" s="50"/>
      <c r="F36" s="50"/>
      <c r="G36"/>
      <c r="H36"/>
      <c r="I36"/>
      <c r="J36"/>
      <c r="K36"/>
      <c r="L36"/>
      <c r="M36"/>
      <c r="N36" s="44"/>
      <c r="O36" s="44"/>
      <c r="P36" s="44"/>
      <c r="Q36" s="44"/>
      <c r="R36" s="44"/>
    </row>
    <row r="37" spans="1:18" s="22" customFormat="1" x14ac:dyDescent="0.25">
      <c r="A37" s="52" t="s">
        <v>139</v>
      </c>
      <c r="B37" s="50"/>
      <c r="C37" s="51">
        <v>5</v>
      </c>
      <c r="D37" s="50"/>
      <c r="E37" s="50"/>
      <c r="F37" s="50">
        <v>200</v>
      </c>
      <c r="G37"/>
      <c r="H37"/>
      <c r="I37"/>
      <c r="J37"/>
      <c r="K37"/>
      <c r="L37"/>
      <c r="M37"/>
      <c r="N37" s="46"/>
      <c r="O37" s="46"/>
      <c r="P37" s="46"/>
      <c r="Q37" s="46"/>
      <c r="R37" s="46"/>
    </row>
    <row r="38" spans="1:18" x14ac:dyDescent="0.25">
      <c r="A38" s="50" t="s">
        <v>82</v>
      </c>
      <c r="B38" s="50" t="s">
        <v>73</v>
      </c>
      <c r="C38" s="51">
        <v>5</v>
      </c>
      <c r="D38" s="50"/>
      <c r="E38" s="50">
        <v>1450</v>
      </c>
      <c r="F38" s="50"/>
      <c r="N38" s="45"/>
      <c r="O38" s="45"/>
      <c r="P38" s="45"/>
      <c r="Q38" s="45"/>
      <c r="R38" s="45"/>
    </row>
    <row r="39" spans="1:18" x14ac:dyDescent="0.25">
      <c r="A39" s="53" t="s">
        <v>141</v>
      </c>
      <c r="B39" s="50"/>
      <c r="C39" s="51">
        <v>5</v>
      </c>
      <c r="D39" s="50"/>
      <c r="E39" s="50"/>
      <c r="F39" s="50"/>
      <c r="N39" s="45"/>
      <c r="O39" s="45"/>
      <c r="P39" s="45"/>
      <c r="Q39" s="45"/>
      <c r="R39" s="45"/>
    </row>
    <row r="40" spans="1:18" x14ac:dyDescent="0.25">
      <c r="A40" s="54" t="s">
        <v>98</v>
      </c>
      <c r="B40" s="50"/>
      <c r="C40" s="51">
        <v>5</v>
      </c>
      <c r="D40" s="50">
        <v>48</v>
      </c>
      <c r="E40" s="50"/>
      <c r="F40" s="50"/>
      <c r="N40" s="45"/>
      <c r="O40" s="45"/>
      <c r="P40" s="45"/>
      <c r="Q40" s="45"/>
      <c r="R40" s="45"/>
    </row>
    <row r="41" spans="1:18" x14ac:dyDescent="0.25">
      <c r="A41" s="50"/>
      <c r="B41" s="50"/>
      <c r="C41" s="51"/>
      <c r="D41" s="50"/>
      <c r="E41" s="50"/>
      <c r="F41" s="50"/>
      <c r="N41" s="45"/>
      <c r="O41" s="45"/>
      <c r="P41" s="45"/>
      <c r="Q41" s="45"/>
      <c r="R41" s="45"/>
    </row>
    <row r="42" spans="1:18" s="17" customFormat="1" x14ac:dyDescent="0.25">
      <c r="A42" s="54" t="s">
        <v>109</v>
      </c>
      <c r="B42" s="50"/>
      <c r="C42" s="51"/>
      <c r="D42" s="50"/>
      <c r="E42" s="50"/>
      <c r="F42" s="50"/>
      <c r="G42"/>
      <c r="H42"/>
      <c r="I42"/>
      <c r="J42"/>
      <c r="K42"/>
      <c r="L42"/>
      <c r="M42"/>
      <c r="N42" s="44"/>
      <c r="O42" s="44"/>
      <c r="P42" s="44"/>
      <c r="Q42" s="44"/>
      <c r="R42" s="44"/>
    </row>
    <row r="43" spans="1:18" x14ac:dyDescent="0.25">
      <c r="A43" s="53" t="s">
        <v>126</v>
      </c>
      <c r="B43" s="50"/>
      <c r="C43" s="51">
        <v>3</v>
      </c>
      <c r="D43" s="50">
        <v>32</v>
      </c>
      <c r="E43" s="50"/>
      <c r="F43" s="50">
        <v>15120</v>
      </c>
      <c r="N43" s="45"/>
      <c r="O43" s="45"/>
      <c r="P43" s="45"/>
      <c r="Q43" s="45"/>
      <c r="R43" s="45"/>
    </row>
    <row r="44" spans="1:18" x14ac:dyDescent="0.25">
      <c r="A44" s="53" t="s">
        <v>128</v>
      </c>
      <c r="B44" s="50"/>
      <c r="C44" s="51">
        <v>3</v>
      </c>
      <c r="D44" s="50">
        <v>70</v>
      </c>
      <c r="E44" s="50"/>
      <c r="F44" s="50">
        <v>1110</v>
      </c>
      <c r="N44" s="45"/>
      <c r="O44" s="45"/>
      <c r="P44" s="45"/>
      <c r="Q44" s="45"/>
      <c r="R44" s="45"/>
    </row>
    <row r="45" spans="1:18" x14ac:dyDescent="0.25">
      <c r="A45" s="50"/>
      <c r="B45" s="50"/>
      <c r="C45" s="51"/>
      <c r="D45" s="50"/>
      <c r="E45" s="50"/>
      <c r="F45" s="50"/>
      <c r="N45" s="45"/>
      <c r="O45" s="45"/>
      <c r="P45" s="45"/>
      <c r="Q45" s="45"/>
      <c r="R45" s="45"/>
    </row>
    <row r="46" spans="1:18" s="17" customFormat="1" x14ac:dyDescent="0.25">
      <c r="A46" s="49" t="s">
        <v>110</v>
      </c>
      <c r="B46" s="50"/>
      <c r="C46" s="51"/>
      <c r="D46" s="50"/>
      <c r="E46" s="50"/>
      <c r="F46" s="50"/>
      <c r="G46"/>
      <c r="H46"/>
      <c r="I46"/>
      <c r="J46"/>
      <c r="K46"/>
      <c r="L46"/>
      <c r="M46"/>
      <c r="N46" s="44"/>
      <c r="O46" s="44"/>
      <c r="P46" s="44"/>
      <c r="Q46" s="44"/>
      <c r="R46" s="44"/>
    </row>
    <row r="47" spans="1:18" x14ac:dyDescent="0.25">
      <c r="A47" s="50" t="s">
        <v>19</v>
      </c>
      <c r="B47" s="50" t="s">
        <v>73</v>
      </c>
      <c r="C47" s="51">
        <v>12</v>
      </c>
      <c r="D47" s="50">
        <v>38</v>
      </c>
      <c r="E47" s="50"/>
      <c r="F47" s="50"/>
      <c r="N47" s="45"/>
      <c r="O47" s="45"/>
      <c r="P47" s="45"/>
      <c r="Q47" s="45"/>
      <c r="R47" s="45"/>
    </row>
    <row r="48" spans="1:18" x14ac:dyDescent="0.25">
      <c r="A48" s="50" t="s">
        <v>143</v>
      </c>
      <c r="B48" s="50" t="s">
        <v>73</v>
      </c>
      <c r="C48" s="51">
        <v>15</v>
      </c>
      <c r="D48" s="50">
        <v>6.4</v>
      </c>
      <c r="E48" s="50"/>
      <c r="F48" s="50"/>
      <c r="N48" s="45"/>
      <c r="O48" s="45"/>
      <c r="P48" s="45"/>
      <c r="Q48" s="45"/>
      <c r="R48" s="45"/>
    </row>
    <row r="49" spans="1:18" x14ac:dyDescent="0.25">
      <c r="A49" s="50" t="s">
        <v>135</v>
      </c>
      <c r="B49" s="50"/>
      <c r="C49" s="51">
        <v>7</v>
      </c>
      <c r="D49" s="50">
        <v>12</v>
      </c>
      <c r="E49" s="50"/>
      <c r="F49" s="50"/>
      <c r="N49" s="45"/>
      <c r="O49" s="45"/>
      <c r="P49" s="45"/>
      <c r="Q49" s="45"/>
      <c r="R49" s="45"/>
    </row>
    <row r="50" spans="1:18" x14ac:dyDescent="0.25">
      <c r="A50"/>
      <c r="B50"/>
      <c r="C50"/>
      <c r="D50"/>
      <c r="E50"/>
      <c r="F50"/>
    </row>
    <row r="51" spans="1:18" x14ac:dyDescent="0.25">
      <c r="A51"/>
      <c r="B51"/>
      <c r="C51"/>
      <c r="D51"/>
      <c r="E51"/>
      <c r="F51"/>
    </row>
    <row r="52" spans="1:18" x14ac:dyDescent="0.25">
      <c r="A52"/>
      <c r="B52"/>
      <c r="C52"/>
      <c r="D52"/>
      <c r="E52"/>
      <c r="F52"/>
    </row>
    <row r="53" spans="1:18" x14ac:dyDescent="0.25">
      <c r="A53"/>
      <c r="B53"/>
      <c r="C53"/>
      <c r="D53"/>
      <c r="E53"/>
      <c r="F5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Sites</vt:lpstr>
      <vt:lpstr>Monitoring Options</vt:lpstr>
      <vt:lpstr>Printable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Price</dc:creator>
  <cp:lastModifiedBy>kirklan1</cp:lastModifiedBy>
  <dcterms:created xsi:type="dcterms:W3CDTF">2014-03-19T22:21:00Z</dcterms:created>
  <dcterms:modified xsi:type="dcterms:W3CDTF">2017-11-22T00:39:59Z</dcterms:modified>
</cp:coreProperties>
</file>